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ACTIVE_CLIENTS\ACTIVE CLIENTS BACK UP\MASTER DRAWINGS - PDG ACTIVE CLIENTS\MIDMARK SPEAKING 2022\IMPACT DESIGN 2022\CURRENT\"/>
    </mc:Choice>
  </mc:AlternateContent>
  <xr:revisionPtr revIDLastSave="0" documentId="13_ncr:1_{8E7B057B-8488-4407-8925-2E0541894E21}" xr6:coauthVersionLast="47" xr6:coauthVersionMax="47" xr10:uidLastSave="{00000000-0000-0000-0000-000000000000}"/>
  <bookViews>
    <workbookView xWindow="-120" yWindow="-120" windowWidth="29040" windowHeight="15840" xr2:uid="{B46894E8-1712-40FA-95FA-F411302D4A5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4" i="1" l="1"/>
  <c r="M54" i="1" s="1"/>
  <c r="X176" i="1" l="1"/>
  <c r="Q16" i="1"/>
  <c r="X106" i="1"/>
  <c r="X179" i="1"/>
  <c r="N32" i="1"/>
  <c r="L34" i="1" s="1"/>
  <c r="U34" i="1" s="1"/>
  <c r="X173" i="1"/>
  <c r="X171" i="1"/>
  <c r="X169" i="1"/>
  <c r="X167" i="1"/>
  <c r="X165" i="1"/>
  <c r="X124" i="1"/>
  <c r="X163" i="1"/>
  <c r="X161" i="1"/>
  <c r="X139" i="1"/>
  <c r="X147" i="1"/>
  <c r="X145" i="1"/>
  <c r="X143" i="1"/>
  <c r="X141" i="1"/>
  <c r="X137" i="1"/>
  <c r="AD59" i="1"/>
  <c r="T33" i="1"/>
  <c r="AD26" i="1"/>
  <c r="K56" i="1"/>
  <c r="X61" i="1" s="1"/>
  <c r="S56" i="1"/>
  <c r="X126" i="1"/>
  <c r="X122" i="1"/>
  <c r="X120" i="1"/>
  <c r="X110" i="1"/>
  <c r="X118" i="1"/>
  <c r="X116" i="1"/>
  <c r="X114" i="1"/>
  <c r="X112" i="1"/>
  <c r="X108" i="1"/>
  <c r="X84" i="1"/>
  <c r="W82" i="1"/>
  <c r="W80" i="1"/>
  <c r="W78" i="1"/>
  <c r="W76" i="1"/>
  <c r="Q34" i="1"/>
  <c r="M14" i="1"/>
  <c r="K16" i="1" l="1"/>
  <c r="AD60" i="1"/>
  <c r="AD28" i="1"/>
  <c r="T32" i="1"/>
  <c r="U16" i="1" l="1"/>
  <c r="X182" i="1" s="1"/>
  <c r="B188" i="1" s="1"/>
  <c r="B186" i="1" l="1"/>
  <c r="B193" i="1"/>
  <c r="B185" i="1"/>
  <c r="B196" i="1"/>
  <c r="B190" i="1"/>
  <c r="AF182" i="1"/>
  <c r="B195" i="1"/>
  <c r="B191" i="1"/>
  <c r="B189" i="1"/>
  <c r="B192" i="1"/>
  <c r="B194" i="1"/>
  <c r="B187" i="1"/>
</calcChain>
</file>

<file path=xl/sharedStrings.xml><?xml version="1.0" encoding="utf-8"?>
<sst xmlns="http://schemas.openxmlformats.org/spreadsheetml/2006/main" count="73" uniqueCount="71">
  <si>
    <t>NAME</t>
  </si>
  <si>
    <t xml:space="preserve">Number of Operatories </t>
  </si>
  <si>
    <t>ADDRESS</t>
  </si>
  <si>
    <t>Parking Spaces Currently Available</t>
  </si>
  <si>
    <t>Facility Square Footage</t>
  </si>
  <si>
    <t xml:space="preserve"> of the size of an optimally designed </t>
  </si>
  <si>
    <t>operatory facility</t>
  </si>
  <si>
    <t>EMAIL ADDRESS</t>
  </si>
  <si>
    <t>MOBILE</t>
  </si>
  <si>
    <t xml:space="preserve">   </t>
  </si>
  <si>
    <t xml:space="preserve">                      </t>
  </si>
  <si>
    <t>Parking availability is</t>
  </si>
  <si>
    <t xml:space="preserve"> Your facility is </t>
  </si>
  <si>
    <t xml:space="preserve">  of an optimally designed</t>
  </si>
  <si>
    <t>I have a "bottlneck" at the front desk and patient flow to and from the operatories is restricted</t>
  </si>
  <si>
    <t>I have one or more operatory entrances that are 14' or less in distance from the front desk</t>
  </si>
  <si>
    <t>I have a dedciated consultation space and can offer patients additional privacy if needed</t>
  </si>
  <si>
    <t>Optimal Number of Parking Spaces is</t>
  </si>
  <si>
    <t>The check-out counter of my front desk is not exposed to the waiting area</t>
  </si>
  <si>
    <t>My sterilization is centrally located to the opertories and no more than 40' from any operatory</t>
  </si>
  <si>
    <t>All of my operatories support both right-handed and left-handed operators</t>
  </si>
  <si>
    <t>I do not designate and equip specific ops for hygiene use only</t>
  </si>
  <si>
    <t>My operatories feel "tight"and restrict workflow around the dental chair</t>
  </si>
  <si>
    <t>My operatories lack privacy and sound transmission is always a concern during procedures</t>
  </si>
  <si>
    <t>All my operatories support wheelchair access and patient transfer to the dental chair</t>
  </si>
  <si>
    <t>My assistant is blocked from comfortably exiting the operatory when the dental chair is reclined</t>
  </si>
  <si>
    <t>I have one or more operatories with a door I can close for additional privacy</t>
  </si>
  <si>
    <t xml:space="preserve">    </t>
  </si>
  <si>
    <t>My opertory sizing is not consistent and my operatories vary in width and depth</t>
  </si>
  <si>
    <t>Most or all of my operatories are the same width and  that width in feet is approximately</t>
  </si>
  <si>
    <t>Most or all of my operatories are the same depth and that depth in feet is approximately</t>
  </si>
  <si>
    <t xml:space="preserve"> select width from drop down box</t>
  </si>
  <si>
    <t xml:space="preserve"> select depth from drop down box</t>
  </si>
  <si>
    <t>Zoning and Adjacencies</t>
  </si>
  <si>
    <t xml:space="preserve">  operatories is</t>
  </si>
  <si>
    <t xml:space="preserve">      You have </t>
  </si>
  <si>
    <t xml:space="preserve">  of the counter space of an optimally designed</t>
  </si>
  <si>
    <t xml:space="preserve">      operatory facility</t>
  </si>
  <si>
    <t>ANALYSIS</t>
  </si>
  <si>
    <t>IMPACT DESIGN RATING SCORE</t>
  </si>
  <si>
    <t xml:space="preserve">      for</t>
  </si>
  <si>
    <t xml:space="preserve">      Optimal lineal feet of sterilizaton countertop and cabinetry </t>
  </si>
  <si>
    <t xml:space="preserve">    My sterilization counter and cabinetry</t>
  </si>
  <si>
    <t xml:space="preserve">    length in lineal feet is approximately</t>
  </si>
  <si>
    <t xml:space="preserve">      </t>
  </si>
  <si>
    <t>My dental vacuum pump and / or dental air compressor are 10 or more years old</t>
  </si>
  <si>
    <t>I am able to deliver treatment comfortably in the seated treatment position most of the time</t>
  </si>
  <si>
    <t>I can take intraoral radiographs in all operatories</t>
  </si>
  <si>
    <t>Most or all of my dental treatment chairs and delivery systems are 10 or more years old</t>
  </si>
  <si>
    <t>I have a dedicated imaging niche and can take CT or CBCT extraoral images</t>
  </si>
  <si>
    <t>I use digital scanning technology and can store mobile units in an alcove or niche</t>
  </si>
  <si>
    <t xml:space="preserve">I need more operatories to keep up with the demand for clincial services </t>
  </si>
  <si>
    <t>check box if statement is true for your current facility or new facility design</t>
  </si>
  <si>
    <t>My ceiling design varies in ceiling heights and uses a mix of lighting fixture types</t>
  </si>
  <si>
    <t xml:space="preserve">I have a dedicated doctor's office with its own private restroom </t>
  </si>
  <si>
    <t>My facility has two or more thermostats and temperature control is not or should not be an issue</t>
  </si>
  <si>
    <t xml:space="preserve">I have a dedicated staff area with seating, kitchenette and lockers </t>
  </si>
  <si>
    <t>My waiting area has or will have a mixture of furniture styles and seating options available</t>
  </si>
  <si>
    <t>My sterilization area is efficient, well organized and I invite patients to view instrument processing</t>
  </si>
  <si>
    <t>None of my operartories have exterior windows and  natural light is not available to the space</t>
  </si>
  <si>
    <t xml:space="preserve">Patient compliments on my existing facility's appearance, per month, average approximately </t>
  </si>
  <si>
    <t>For the design of my new facility I will work closely with an architect and inteior designer</t>
  </si>
  <si>
    <t>I want to evaluate an existing dental facility</t>
  </si>
  <si>
    <t>I want to evaulate the design of a new facility</t>
  </si>
  <si>
    <t>You must check one of the following two evaluation options</t>
  </si>
  <si>
    <t>Following query ONLY applies to an existing practice facility</t>
  </si>
  <si>
    <r>
      <t xml:space="preserve">ENTER DATA IN WHITE BOXES WITH </t>
    </r>
    <r>
      <rPr>
        <sz val="12"/>
        <color rgb="FFFF6600"/>
        <rFont val="Century Gothic"/>
        <family val="2"/>
      </rPr>
      <t xml:space="preserve">ORANGE BORDER </t>
    </r>
  </si>
  <si>
    <t xml:space="preserve"> Optimal Square Footage</t>
  </si>
  <si>
    <t>Following query ONLY applies to the design of a new facility</t>
  </si>
  <si>
    <t>Your final score can be summarized as follows:</t>
  </si>
  <si>
    <t xml:space="preserve"> select number from drop down box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</si>
</sst>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\'"/>
  </numFmts>
  <fonts count="64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8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20"/>
      <name val="Century Gothic"/>
      <family val="2"/>
    </font>
    <font>
      <sz val="2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8"/>
      <color theme="1"/>
      <name val="Century Gothic"/>
      <family val="2"/>
    </font>
    <font>
      <sz val="12"/>
      <color theme="1"/>
      <name val="Century Gothic"/>
      <family val="2"/>
    </font>
    <font>
      <sz val="11"/>
      <color rgb="FF29C6D7"/>
      <name val="Century Gothic"/>
      <family val="2"/>
    </font>
    <font>
      <sz val="11"/>
      <color theme="0"/>
      <name val="Century Gothic"/>
      <family val="2"/>
    </font>
    <font>
      <sz val="10"/>
      <color theme="1"/>
      <name val="Century Gothic"/>
      <family val="2"/>
    </font>
    <font>
      <sz val="12"/>
      <color theme="1"/>
      <name val="Calibri"/>
      <family val="2"/>
      <scheme val="minor"/>
    </font>
    <font>
      <sz val="20"/>
      <color theme="1"/>
      <name val="Century Gothic"/>
      <family val="2"/>
    </font>
    <font>
      <sz val="24"/>
      <color theme="1"/>
      <name val="Calibri"/>
      <family val="2"/>
      <scheme val="minor"/>
    </font>
    <font>
      <sz val="28"/>
      <color theme="1"/>
      <name val="Verdana"/>
      <family val="2"/>
    </font>
    <font>
      <sz val="12"/>
      <color theme="0" tint="-0.14999847407452621"/>
      <name val="Calibri"/>
      <family val="2"/>
      <scheme val="minor"/>
    </font>
    <font>
      <sz val="20"/>
      <color theme="0"/>
      <name val="Century Gothic"/>
      <family val="2"/>
    </font>
    <font>
      <sz val="48"/>
      <color theme="0" tint="-0.249977111117893"/>
      <name val="Century Gothic"/>
      <family val="2"/>
    </font>
    <font>
      <sz val="48"/>
      <color theme="0" tint="-0.249977111117893"/>
      <name val="Calibri"/>
      <family val="2"/>
      <scheme val="minor"/>
    </font>
    <font>
      <sz val="11"/>
      <name val="Century Gothic"/>
      <family val="2"/>
    </font>
    <font>
      <sz val="14"/>
      <color theme="1"/>
      <name val="Century Gothic"/>
      <family val="2"/>
    </font>
    <font>
      <sz val="20"/>
      <color theme="0" tint="-0.14999847407452621"/>
      <name val="Century Gothic"/>
      <family val="2"/>
    </font>
    <font>
      <sz val="11"/>
      <color theme="0" tint="-0.14999847407452621"/>
      <name val="Calibri"/>
      <family val="2"/>
      <scheme val="minor"/>
    </font>
    <font>
      <sz val="28"/>
      <color theme="1"/>
      <name val="Century Gothic"/>
      <family val="2"/>
    </font>
    <font>
      <b/>
      <sz val="10"/>
      <color rgb="FF000000"/>
      <name val="Avenir LT 65 Medium"/>
    </font>
    <font>
      <sz val="11"/>
      <color theme="0" tint="-0.14999847407452621"/>
      <name val="Century Gothic"/>
      <family val="2"/>
    </font>
    <font>
      <sz val="18"/>
      <color theme="0" tint="-0.14999847407452621"/>
      <name val="Century Gothic"/>
      <family val="2"/>
    </font>
    <font>
      <sz val="11"/>
      <color rgb="FF33CCCC"/>
      <name val="Century Gothic"/>
      <family val="2"/>
    </font>
    <font>
      <sz val="12"/>
      <color theme="1" tint="0.249977111117893"/>
      <name val="Century Gothic"/>
      <family val="2"/>
    </font>
    <font>
      <sz val="36"/>
      <color theme="0"/>
      <name val="Century Gothic"/>
      <family val="2"/>
    </font>
    <font>
      <i/>
      <sz val="11"/>
      <color theme="1"/>
      <name val="Calibri"/>
      <family val="2"/>
      <scheme val="minor"/>
    </font>
    <font>
      <sz val="11"/>
      <color rgb="FFFFFF00"/>
      <name val="Century Gothic"/>
      <family val="2"/>
    </font>
    <font>
      <b/>
      <sz val="10"/>
      <color rgb="FFFF0000"/>
      <name val="Century Gothic"/>
      <family val="2"/>
    </font>
    <font>
      <sz val="28"/>
      <color rgb="FFFF0000"/>
      <name val="Century Gothic"/>
      <family val="2"/>
    </font>
    <font>
      <sz val="11"/>
      <color rgb="FFFF0000"/>
      <name val="Century Gothic"/>
      <family val="2"/>
    </font>
    <font>
      <sz val="11"/>
      <color theme="0" tint="-0.249977111117893"/>
      <name val="Century Gothic"/>
      <family val="2"/>
    </font>
    <font>
      <sz val="11"/>
      <color theme="0" tint="-0.249977111117893"/>
      <name val="Calibri"/>
      <family val="2"/>
      <scheme val="minor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2"/>
      <color theme="0"/>
      <name val="Century Gothic"/>
      <family val="2"/>
    </font>
    <font>
      <sz val="14"/>
      <color theme="1"/>
      <name val="Verdana"/>
      <family val="2"/>
    </font>
    <font>
      <sz val="14"/>
      <color theme="0"/>
      <name val="Verdana"/>
      <family val="2"/>
    </font>
    <font>
      <sz val="12"/>
      <color rgb="FFFF6600"/>
      <name val="Century Gothic"/>
      <family val="2"/>
    </font>
    <font>
      <sz val="9"/>
      <color theme="0"/>
      <name val="Century Gothic"/>
      <family val="2"/>
    </font>
    <font>
      <sz val="11"/>
      <color theme="1" tint="0.249977111117893"/>
      <name val="Century Gothic"/>
      <family val="2"/>
    </font>
    <font>
      <sz val="48"/>
      <color theme="1" tint="0.249977111117893"/>
      <name val="Century Gothic"/>
      <family val="2"/>
    </font>
    <font>
      <sz val="48"/>
      <color theme="1" tint="0.249977111117893"/>
      <name val="Calibri"/>
      <family val="2"/>
      <scheme val="minor"/>
    </font>
    <font>
      <i/>
      <sz val="11"/>
      <color rgb="FFFF6600"/>
      <name val="Century Gothic"/>
      <family val="2"/>
    </font>
    <font>
      <sz val="48"/>
      <color theme="0"/>
      <name val="Century Gothic"/>
      <family val="2"/>
    </font>
    <font>
      <sz val="4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3399"/>
      <name val="Century Gothic"/>
      <family val="2"/>
    </font>
    <font>
      <sz val="11"/>
      <color rgb="FFFF3399"/>
      <name val="Calibri"/>
      <family val="2"/>
      <scheme val="minor"/>
    </font>
    <font>
      <sz val="12"/>
      <color rgb="FFFF3399"/>
      <name val="Century Gothic"/>
      <family val="2"/>
    </font>
    <font>
      <sz val="10"/>
      <name val="Century Gothic"/>
      <family val="2"/>
    </font>
    <font>
      <i/>
      <sz val="11"/>
      <color rgb="FFFF3399"/>
      <name val="Verdana"/>
      <family val="2"/>
    </font>
    <font>
      <sz val="48"/>
      <name val="Century Gothic"/>
      <family val="2"/>
    </font>
    <font>
      <b/>
      <sz val="12"/>
      <color theme="0"/>
      <name val="Century Gothic"/>
      <family val="2"/>
    </font>
    <font>
      <b/>
      <sz val="12"/>
      <color rgb="FF00FF00"/>
      <name val="Century Gothic"/>
      <family val="2"/>
    </font>
    <font>
      <b/>
      <sz val="12"/>
      <color rgb="FF00B0F0"/>
      <name val="Century Gothic"/>
      <family val="2"/>
    </font>
    <font>
      <b/>
      <sz val="12"/>
      <color rgb="FFFFFF00"/>
      <name val="Century Gothic"/>
      <family val="2"/>
    </font>
    <font>
      <b/>
      <sz val="12"/>
      <color rgb="FFFF6600"/>
      <name val="Century Gothic"/>
      <family val="2"/>
    </font>
    <font>
      <b/>
      <sz val="12"/>
      <color rgb="FFFF000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rgb="FF3399FF"/>
        <bgColor indexed="64"/>
      </patternFill>
    </fill>
    <fill>
      <patternFill patternType="solid">
        <fgColor rgb="FFF14D7C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rgb="FFFF6600"/>
      </left>
      <right style="thick">
        <color rgb="FFFF6600"/>
      </right>
      <top style="thick">
        <color rgb="FFFF6600"/>
      </top>
      <bottom style="thick">
        <color rgb="FFFF6600"/>
      </bottom>
      <diagonal/>
    </border>
    <border>
      <left style="thick">
        <color rgb="FFFF6600"/>
      </left>
      <right/>
      <top style="thick">
        <color rgb="FFFF6600"/>
      </top>
      <bottom style="thick">
        <color rgb="FFFF6600"/>
      </bottom>
      <diagonal/>
    </border>
    <border>
      <left/>
      <right/>
      <top style="thick">
        <color rgb="FFFF6600"/>
      </top>
      <bottom style="thick">
        <color rgb="FFFF6600"/>
      </bottom>
      <diagonal/>
    </border>
    <border>
      <left style="thick">
        <color rgb="FFFF6600"/>
      </left>
      <right/>
      <top/>
      <bottom style="thick">
        <color rgb="FFFF6600"/>
      </bottom>
      <diagonal/>
    </border>
    <border>
      <left/>
      <right/>
      <top/>
      <bottom style="thick">
        <color rgb="FFFF6600"/>
      </bottom>
      <diagonal/>
    </border>
    <border>
      <left/>
      <right style="thick">
        <color rgb="FFFF6600"/>
      </right>
      <top style="thick">
        <color rgb="FFFF6600"/>
      </top>
      <bottom style="thick">
        <color rgb="FFFF6600"/>
      </bottom>
      <diagonal/>
    </border>
    <border>
      <left/>
      <right style="thick">
        <color rgb="FFFF6600"/>
      </right>
      <top/>
      <bottom style="thick">
        <color rgb="FFFF6600"/>
      </bottom>
      <diagonal/>
    </border>
    <border>
      <left style="thick">
        <color rgb="FFFF6600"/>
      </left>
      <right/>
      <top style="thick">
        <color rgb="FFFF6600"/>
      </top>
      <bottom/>
      <diagonal/>
    </border>
    <border>
      <left/>
      <right/>
      <top style="thick">
        <color rgb="FFFF6600"/>
      </top>
      <bottom/>
      <diagonal/>
    </border>
    <border>
      <left style="thick">
        <color rgb="FFFF6600"/>
      </left>
      <right/>
      <top/>
      <bottom/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rgb="FFFF6600"/>
      </right>
      <top style="thick">
        <color rgb="FFFF6600"/>
      </top>
      <bottom/>
      <diagonal/>
    </border>
    <border>
      <left/>
      <right style="thick">
        <color rgb="FFFF6600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3399FF"/>
      </left>
      <right/>
      <top style="thick">
        <color rgb="FF3399FF"/>
      </top>
      <bottom/>
      <diagonal/>
    </border>
    <border>
      <left/>
      <right/>
      <top style="thick">
        <color rgb="FF3399FF"/>
      </top>
      <bottom/>
      <diagonal/>
    </border>
    <border>
      <left/>
      <right style="thick">
        <color rgb="FF3399FF"/>
      </right>
      <top style="thick">
        <color rgb="FF3399FF"/>
      </top>
      <bottom/>
      <diagonal/>
    </border>
    <border>
      <left style="thick">
        <color rgb="FF3399FF"/>
      </left>
      <right/>
      <top/>
      <bottom/>
      <diagonal/>
    </border>
    <border>
      <left/>
      <right style="thick">
        <color rgb="FF3399FF"/>
      </right>
      <top/>
      <bottom/>
      <diagonal/>
    </border>
    <border>
      <left style="thick">
        <color rgb="FF3399FF"/>
      </left>
      <right/>
      <top/>
      <bottom style="thick">
        <color rgb="FF3399FF"/>
      </bottom>
      <diagonal/>
    </border>
    <border>
      <left/>
      <right/>
      <top/>
      <bottom style="thick">
        <color rgb="FF3399FF"/>
      </bottom>
      <diagonal/>
    </border>
    <border>
      <left/>
      <right style="thick">
        <color rgb="FF3399FF"/>
      </right>
      <top/>
      <bottom style="thick">
        <color rgb="FF3399FF"/>
      </bottom>
      <diagonal/>
    </border>
    <border>
      <left style="thick">
        <color rgb="FFF14D7C"/>
      </left>
      <right/>
      <top style="thick">
        <color rgb="FFF14D7C"/>
      </top>
      <bottom/>
      <diagonal/>
    </border>
    <border>
      <left/>
      <right/>
      <top style="thick">
        <color rgb="FFF14D7C"/>
      </top>
      <bottom/>
      <diagonal/>
    </border>
    <border>
      <left/>
      <right style="thick">
        <color rgb="FFF14D7C"/>
      </right>
      <top style="thick">
        <color rgb="FFF14D7C"/>
      </top>
      <bottom/>
      <diagonal/>
    </border>
    <border>
      <left style="thick">
        <color rgb="FFF14D7C"/>
      </left>
      <right/>
      <top/>
      <bottom/>
      <diagonal/>
    </border>
    <border>
      <left/>
      <right style="thick">
        <color rgb="FFF14D7C"/>
      </right>
      <top/>
      <bottom/>
      <diagonal/>
    </border>
    <border>
      <left style="thick">
        <color rgb="FFF14D7C"/>
      </left>
      <right/>
      <top/>
      <bottom style="thick">
        <color rgb="FFF14D7C"/>
      </bottom>
      <diagonal/>
    </border>
    <border>
      <left/>
      <right/>
      <top/>
      <bottom style="thick">
        <color rgb="FFF14D7C"/>
      </bottom>
      <diagonal/>
    </border>
    <border>
      <left/>
      <right style="thick">
        <color rgb="FFF14D7C"/>
      </right>
      <top/>
      <bottom style="thick">
        <color rgb="FFF14D7C"/>
      </bottom>
      <diagonal/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32">
    <xf numFmtId="0" fontId="0" fillId="0" borderId="0" xfId="0"/>
    <xf numFmtId="0" fontId="1" fillId="0" borderId="0" xfId="0" applyFont="1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164" fontId="27" fillId="4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horizontal="right" vertical="center"/>
    </xf>
    <xf numFmtId="164" fontId="2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 applyProtection="1">
      <alignment horizontal="right" vertical="center"/>
      <protection locked="0"/>
    </xf>
    <xf numFmtId="164" fontId="2" fillId="0" borderId="0" xfId="0" applyNumberFormat="1" applyFont="1" applyAlignment="1">
      <alignment horizontal="right" vertical="center"/>
    </xf>
    <xf numFmtId="164" fontId="27" fillId="0" borderId="0" xfId="0" applyNumberFormat="1" applyFont="1" applyAlignment="1">
      <alignment horizontal="right" vertical="center"/>
    </xf>
    <xf numFmtId="0" fontId="2" fillId="0" borderId="0" xfId="0" applyFont="1" applyAlignment="1" applyProtection="1">
      <alignment horizontal="center" vertical="center"/>
      <protection locked="0"/>
    </xf>
    <xf numFmtId="0" fontId="23" fillId="0" borderId="0" xfId="0" applyFont="1"/>
    <xf numFmtId="0" fontId="0" fillId="3" borderId="0" xfId="0" applyFill="1"/>
    <xf numFmtId="0" fontId="1" fillId="3" borderId="0" xfId="0" applyFont="1" applyFill="1"/>
    <xf numFmtId="0" fontId="21" fillId="3" borderId="0" xfId="0" applyFont="1" applyFill="1"/>
    <xf numFmtId="0" fontId="13" fillId="3" borderId="0" xfId="0" applyFont="1" applyFill="1"/>
    <xf numFmtId="0" fontId="1" fillId="7" borderId="0" xfId="0" applyFont="1" applyFill="1"/>
    <xf numFmtId="0" fontId="10" fillId="7" borderId="0" xfId="0" applyFont="1" applyFill="1"/>
    <xf numFmtId="1" fontId="26" fillId="0" borderId="0" xfId="0" applyNumberFormat="1" applyFont="1"/>
    <xf numFmtId="0" fontId="1" fillId="2" borderId="0" xfId="0" applyFont="1" applyFill="1"/>
    <xf numFmtId="0" fontId="0" fillId="2" borderId="0" xfId="0" applyFill="1"/>
    <xf numFmtId="9" fontId="1" fillId="2" borderId="0" xfId="0" applyNumberFormat="1" applyFont="1" applyFill="1" applyAlignment="1">
      <alignment horizontal="center"/>
    </xf>
    <xf numFmtId="0" fontId="12" fillId="3" borderId="0" xfId="0" applyFont="1" applyFill="1"/>
    <xf numFmtId="164" fontId="14" fillId="3" borderId="0" xfId="0" applyNumberFormat="1" applyFont="1" applyFill="1" applyAlignment="1">
      <alignment horizontal="center"/>
    </xf>
    <xf numFmtId="0" fontId="0" fillId="4" borderId="0" xfId="0" applyFill="1" applyAlignment="1">
      <alignment vertical="center"/>
    </xf>
    <xf numFmtId="0" fontId="0" fillId="4" borderId="0" xfId="0" applyFill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24" fillId="0" borderId="0" xfId="0" applyFont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1" fontId="20" fillId="0" borderId="0" xfId="0" applyNumberFormat="1" applyFont="1"/>
    <xf numFmtId="0" fontId="12" fillId="0" borderId="0" xfId="0" applyFont="1"/>
    <xf numFmtId="0" fontId="31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9" fontId="28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3" borderId="15" xfId="0" applyFont="1" applyFill="1" applyBorder="1" applyAlignment="1" applyProtection="1">
      <alignment horizontal="center"/>
      <protection locked="0"/>
    </xf>
    <xf numFmtId="0" fontId="42" fillId="9" borderId="7" xfId="0" quotePrefix="1" applyFont="1" applyFill="1" applyBorder="1"/>
    <xf numFmtId="0" fontId="1" fillId="9" borderId="8" xfId="0" applyFont="1" applyFill="1" applyBorder="1"/>
    <xf numFmtId="0" fontId="1" fillId="9" borderId="9" xfId="0" applyFont="1" applyFill="1" applyBorder="1"/>
    <xf numFmtId="0" fontId="10" fillId="9" borderId="8" xfId="0" applyFont="1" applyFill="1" applyBorder="1"/>
    <xf numFmtId="0" fontId="10" fillId="9" borderId="9" xfId="0" applyFont="1" applyFill="1" applyBorder="1"/>
    <xf numFmtId="0" fontId="10" fillId="9" borderId="0" xfId="0" applyFont="1" applyFill="1"/>
    <xf numFmtId="0" fontId="10" fillId="9" borderId="11" xfId="0" applyFont="1" applyFill="1" applyBorder="1"/>
    <xf numFmtId="0" fontId="39" fillId="9" borderId="0" xfId="0" applyFont="1" applyFill="1"/>
    <xf numFmtId="0" fontId="39" fillId="9" borderId="11" xfId="0" applyFont="1" applyFill="1" applyBorder="1"/>
    <xf numFmtId="0" fontId="1" fillId="7" borderId="8" xfId="0" applyFont="1" applyFill="1" applyBorder="1"/>
    <xf numFmtId="0" fontId="1" fillId="7" borderId="9" xfId="0" applyFont="1" applyFill="1" applyBorder="1"/>
    <xf numFmtId="0" fontId="1" fillId="7" borderId="10" xfId="0" applyFont="1" applyFill="1" applyBorder="1"/>
    <xf numFmtId="0" fontId="1" fillId="7" borderId="11" xfId="0" applyFont="1" applyFill="1" applyBorder="1"/>
    <xf numFmtId="0" fontId="10" fillId="7" borderId="10" xfId="0" applyFont="1" applyFill="1" applyBorder="1"/>
    <xf numFmtId="0" fontId="1" fillId="7" borderId="12" xfId="0" applyFont="1" applyFill="1" applyBorder="1"/>
    <xf numFmtId="0" fontId="1" fillId="7" borderId="13" xfId="0" applyFont="1" applyFill="1" applyBorder="1"/>
    <xf numFmtId="0" fontId="1" fillId="7" borderId="14" xfId="0" applyFont="1" applyFill="1" applyBorder="1"/>
    <xf numFmtId="0" fontId="41" fillId="0" borderId="7" xfId="0" quotePrefix="1" applyFon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9" borderId="3" xfId="0" applyFont="1" applyFill="1" applyBorder="1" applyAlignment="1">
      <alignment vertical="center"/>
    </xf>
    <xf numFmtId="0" fontId="0" fillId="9" borderId="0" xfId="0" applyFill="1"/>
    <xf numFmtId="0" fontId="15" fillId="9" borderId="3" xfId="0" applyFont="1" applyFill="1" applyBorder="1" applyAlignment="1">
      <alignment vertical="center"/>
    </xf>
    <xf numFmtId="0" fontId="15" fillId="9" borderId="0" xfId="0" applyFont="1" applyFill="1" applyAlignment="1">
      <alignment vertical="center"/>
    </xf>
    <xf numFmtId="0" fontId="23" fillId="9" borderId="0" xfId="0" applyFont="1" applyFill="1"/>
    <xf numFmtId="164" fontId="22" fillId="9" borderId="0" xfId="0" applyNumberFormat="1" applyFont="1" applyFill="1" applyAlignment="1">
      <alignment horizontal="center" vertical="center"/>
    </xf>
    <xf numFmtId="0" fontId="0" fillId="9" borderId="4" xfId="0" applyFill="1" applyBorder="1"/>
    <xf numFmtId="0" fontId="10" fillId="9" borderId="0" xfId="0" applyFont="1" applyFill="1" applyAlignment="1">
      <alignment horizontal="center" vertical="center"/>
    </xf>
    <xf numFmtId="0" fontId="10" fillId="9" borderId="0" xfId="0" applyFont="1" applyFill="1" applyAlignment="1">
      <alignment horizontal="center" vertical="top"/>
    </xf>
    <xf numFmtId="0" fontId="1" fillId="9" borderId="0" xfId="0" applyFont="1" applyFill="1"/>
    <xf numFmtId="0" fontId="40" fillId="7" borderId="2" xfId="0" applyFont="1" applyFill="1" applyBorder="1" applyAlignment="1">
      <alignment vertical="center"/>
    </xf>
    <xf numFmtId="0" fontId="1" fillId="7" borderId="2" xfId="0" applyFont="1" applyFill="1" applyBorder="1"/>
    <xf numFmtId="9" fontId="10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vertical="center"/>
    </xf>
    <xf numFmtId="49" fontId="1" fillId="7" borderId="0" xfId="0" applyNumberFormat="1" applyFont="1" applyFill="1" applyAlignment="1">
      <alignment horizontal="fill"/>
    </xf>
    <xf numFmtId="49" fontId="0" fillId="7" borderId="0" xfId="0" applyNumberFormat="1" applyFill="1" applyAlignment="1">
      <alignment horizontal="fill"/>
    </xf>
    <xf numFmtId="0" fontId="0" fillId="7" borderId="0" xfId="0" applyFill="1" applyAlignment="1">
      <alignment horizontal="fill"/>
    </xf>
    <xf numFmtId="0" fontId="1" fillId="7" borderId="0" xfId="0" applyFont="1" applyFill="1" applyAlignment="1">
      <alignment horizontal="fill"/>
    </xf>
    <xf numFmtId="0" fontId="40" fillId="7" borderId="0" xfId="0" applyFont="1" applyFill="1" applyAlignment="1">
      <alignment vertical="center"/>
    </xf>
    <xf numFmtId="0" fontId="9" fillId="7" borderId="0" xfId="0" applyFont="1" applyFill="1" applyAlignment="1">
      <alignment vertical="center"/>
    </xf>
    <xf numFmtId="3" fontId="1" fillId="6" borderId="0" xfId="0" applyNumberFormat="1" applyFont="1" applyFill="1" applyAlignment="1">
      <alignment horizontal="center"/>
    </xf>
    <xf numFmtId="9" fontId="28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20" fillId="3" borderId="15" xfId="0" applyFont="1" applyFill="1" applyBorder="1" applyAlignment="1" applyProtection="1">
      <alignment horizontal="center"/>
      <protection locked="0"/>
    </xf>
    <xf numFmtId="0" fontId="1" fillId="2" borderId="25" xfId="0" applyFont="1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29" fillId="2" borderId="28" xfId="0" applyFont="1" applyFill="1" applyBorder="1"/>
    <xf numFmtId="1" fontId="36" fillId="2" borderId="0" xfId="0" applyNumberFormat="1" applyFont="1" applyFill="1"/>
    <xf numFmtId="0" fontId="1" fillId="2" borderId="29" xfId="0" applyFont="1" applyFill="1" applyBorder="1"/>
    <xf numFmtId="0" fontId="1" fillId="2" borderId="28" xfId="0" applyFont="1" applyFill="1" applyBorder="1"/>
    <xf numFmtId="1" fontId="37" fillId="2" borderId="0" xfId="0" applyNumberFormat="1" applyFont="1" applyFill="1"/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31" xfId="0" applyFill="1" applyBorder="1"/>
    <xf numFmtId="0" fontId="0" fillId="2" borderId="32" xfId="0" applyFill="1" applyBorder="1"/>
    <xf numFmtId="1" fontId="1" fillId="8" borderId="0" xfId="0" applyNumberFormat="1" applyFont="1" applyFill="1" applyAlignment="1">
      <alignment horizontal="center"/>
    </xf>
    <xf numFmtId="9" fontId="3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40" fillId="7" borderId="0" xfId="0" applyFont="1" applyFill="1"/>
    <xf numFmtId="0" fontId="24" fillId="9" borderId="3" xfId="0" applyFont="1" applyFill="1" applyBorder="1" applyAlignment="1">
      <alignment vertical="center"/>
    </xf>
    <xf numFmtId="0" fontId="24" fillId="9" borderId="0" xfId="0" applyFont="1" applyFill="1" applyAlignment="1">
      <alignment vertical="center"/>
    </xf>
    <xf numFmtId="0" fontId="1" fillId="9" borderId="4" xfId="0" applyFont="1" applyFill="1" applyBorder="1"/>
    <xf numFmtId="0" fontId="24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" fillId="0" borderId="8" xfId="0" applyFont="1" applyBorder="1"/>
    <xf numFmtId="0" fontId="10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0" fontId="1" fillId="0" borderId="9" xfId="0" applyFont="1" applyBorder="1"/>
    <xf numFmtId="0" fontId="24" fillId="0" borderId="10" xfId="0" applyFont="1" applyBorder="1" applyAlignment="1">
      <alignment vertical="center"/>
    </xf>
    <xf numFmtId="0" fontId="1" fillId="0" borderId="11" xfId="0" applyFont="1" applyBorder="1"/>
    <xf numFmtId="0" fontId="1" fillId="4" borderId="10" xfId="0" applyFont="1" applyFill="1" applyBorder="1" applyAlignment="1">
      <alignment vertical="center"/>
    </xf>
    <xf numFmtId="0" fontId="24" fillId="4" borderId="0" xfId="0" applyFont="1" applyFill="1" applyAlignment="1">
      <alignment vertical="center"/>
    </xf>
    <xf numFmtId="0" fontId="1" fillId="4" borderId="0" xfId="0" applyFont="1" applyFill="1"/>
    <xf numFmtId="0" fontId="7" fillId="4" borderId="0" xfId="0" applyFont="1" applyFill="1" applyAlignment="1">
      <alignment vertical="center"/>
    </xf>
    <xf numFmtId="0" fontId="26" fillId="4" borderId="0" xfId="0" applyFont="1" applyFill="1" applyAlignment="1">
      <alignment horizontal="center" vertical="top"/>
    </xf>
    <xf numFmtId="164" fontId="27" fillId="4" borderId="0" xfId="0" quotePrefix="1" applyNumberFormat="1" applyFont="1" applyFill="1" applyAlignment="1">
      <alignment horizontal="right" vertical="center"/>
    </xf>
    <xf numFmtId="0" fontId="1" fillId="4" borderId="11" xfId="0" applyFont="1" applyFill="1" applyBorder="1"/>
    <xf numFmtId="0" fontId="1" fillId="4" borderId="10" xfId="0" applyFont="1" applyFill="1" applyBorder="1"/>
    <xf numFmtId="0" fontId="1" fillId="0" borderId="10" xfId="0" applyFont="1" applyBorder="1"/>
    <xf numFmtId="0" fontId="1" fillId="4" borderId="12" xfId="0" applyFont="1" applyFill="1" applyBorder="1"/>
    <xf numFmtId="0" fontId="1" fillId="4" borderId="13" xfId="0" applyFont="1" applyFill="1" applyBorder="1"/>
    <xf numFmtId="0" fontId="0" fillId="4" borderId="13" xfId="0" applyFill="1" applyBorder="1"/>
    <xf numFmtId="164" fontId="2" fillId="4" borderId="13" xfId="0" applyNumberFormat="1" applyFont="1" applyFill="1" applyBorder="1" applyAlignment="1">
      <alignment horizontal="right" vertical="center"/>
    </xf>
    <xf numFmtId="0" fontId="1" fillId="4" borderId="14" xfId="0" applyFont="1" applyFill="1" applyBorder="1"/>
    <xf numFmtId="0" fontId="1" fillId="3" borderId="0" xfId="0" applyFont="1" applyFill="1" applyAlignment="1">
      <alignment vertical="center"/>
    </xf>
    <xf numFmtId="0" fontId="23" fillId="3" borderId="0" xfId="0" applyFont="1" applyFill="1"/>
    <xf numFmtId="164" fontId="22" fillId="3" borderId="0" xfId="0" applyNumberFormat="1" applyFont="1" applyFill="1" applyAlignment="1">
      <alignment horizontal="right" vertical="center"/>
    </xf>
    <xf numFmtId="0" fontId="10" fillId="0" borderId="0" xfId="0" applyFont="1"/>
    <xf numFmtId="0" fontId="40" fillId="7" borderId="33" xfId="0" applyFont="1" applyFill="1" applyBorder="1" applyAlignment="1">
      <alignment horizontal="left" vertical="center"/>
    </xf>
    <xf numFmtId="0" fontId="1" fillId="7" borderId="34" xfId="0" applyFont="1" applyFill="1" applyBorder="1" applyAlignment="1">
      <alignment vertical="center"/>
    </xf>
    <xf numFmtId="0" fontId="1" fillId="7" borderId="35" xfId="0" applyFont="1" applyFill="1" applyBorder="1" applyAlignment="1">
      <alignment vertical="center"/>
    </xf>
    <xf numFmtId="0" fontId="40" fillId="7" borderId="36" xfId="0" applyFont="1" applyFill="1" applyBorder="1" applyAlignment="1">
      <alignment vertical="center"/>
    </xf>
    <xf numFmtId="0" fontId="9" fillId="7" borderId="34" xfId="0" applyFont="1" applyFill="1" applyBorder="1" applyAlignment="1">
      <alignment vertical="center"/>
    </xf>
    <xf numFmtId="0" fontId="1" fillId="7" borderId="34" xfId="0" applyFont="1" applyFill="1" applyBorder="1"/>
    <xf numFmtId="0" fontId="1" fillId="7" borderId="35" xfId="0" applyFont="1" applyFill="1" applyBorder="1"/>
    <xf numFmtId="0" fontId="40" fillId="7" borderId="37" xfId="0" applyFont="1" applyFill="1" applyBorder="1" applyAlignment="1">
      <alignment vertical="center"/>
    </xf>
    <xf numFmtId="0" fontId="40" fillId="7" borderId="10" xfId="0" applyFont="1" applyFill="1" applyBorder="1" applyAlignment="1">
      <alignment horizontal="left" vertical="center"/>
    </xf>
    <xf numFmtId="0" fontId="1" fillId="7" borderId="38" xfId="0" applyFont="1" applyFill="1" applyBorder="1"/>
    <xf numFmtId="0" fontId="44" fillId="7" borderId="10" xfId="0" applyFont="1" applyFill="1" applyBorder="1"/>
    <xf numFmtId="0" fontId="38" fillId="7" borderId="10" xfId="0" applyFont="1" applyFill="1" applyBorder="1"/>
    <xf numFmtId="0" fontId="48" fillId="7" borderId="10" xfId="0" applyFont="1" applyFill="1" applyBorder="1"/>
    <xf numFmtId="0" fontId="10" fillId="7" borderId="13" xfId="0" applyFont="1" applyFill="1" applyBorder="1"/>
    <xf numFmtId="0" fontId="0" fillId="3" borderId="22" xfId="0" applyFill="1" applyBorder="1"/>
    <xf numFmtId="0" fontId="0" fillId="3" borderId="23" xfId="0" applyFill="1" applyBorder="1"/>
    <xf numFmtId="0" fontId="4" fillId="3" borderId="23" xfId="0" applyFont="1" applyFill="1" applyBorder="1"/>
    <xf numFmtId="0" fontId="6" fillId="3" borderId="23" xfId="0" applyFont="1" applyFill="1" applyBorder="1" applyAlignment="1">
      <alignment vertical="top"/>
    </xf>
    <xf numFmtId="0" fontId="6" fillId="3" borderId="23" xfId="0" applyFont="1" applyFill="1" applyBorder="1"/>
    <xf numFmtId="0" fontId="5" fillId="3" borderId="23" xfId="0" applyFont="1" applyFill="1" applyBorder="1"/>
    <xf numFmtId="0" fontId="0" fillId="0" borderId="23" xfId="0" applyBorder="1"/>
    <xf numFmtId="0" fontId="0" fillId="3" borderId="39" xfId="0" applyFill="1" applyBorder="1"/>
    <xf numFmtId="0" fontId="0" fillId="3" borderId="24" xfId="0" applyFill="1" applyBorder="1"/>
    <xf numFmtId="0" fontId="0" fillId="3" borderId="40" xfId="0" applyFill="1" applyBorder="1"/>
    <xf numFmtId="0" fontId="2" fillId="3" borderId="24" xfId="0" applyFont="1" applyFill="1" applyBorder="1"/>
    <xf numFmtId="0" fontId="1" fillId="3" borderId="40" xfId="0" applyFont="1" applyFill="1" applyBorder="1"/>
    <xf numFmtId="0" fontId="1" fillId="0" borderId="24" xfId="0" applyFont="1" applyBorder="1"/>
    <xf numFmtId="0" fontId="1" fillId="3" borderId="24" xfId="0" applyFont="1" applyFill="1" applyBorder="1"/>
    <xf numFmtId="0" fontId="1" fillId="3" borderId="18" xfId="0" applyFont="1" applyFill="1" applyBorder="1"/>
    <xf numFmtId="0" fontId="1" fillId="3" borderId="19" xfId="0" applyFont="1" applyFill="1" applyBorder="1"/>
    <xf numFmtId="0" fontId="0" fillId="0" borderId="19" xfId="0" applyBorder="1"/>
    <xf numFmtId="0" fontId="1" fillId="3" borderId="21" xfId="0" applyFont="1" applyFill="1" applyBorder="1"/>
    <xf numFmtId="0" fontId="3" fillId="3" borderId="22" xfId="0" applyFont="1" applyFill="1" applyBorder="1"/>
    <xf numFmtId="0" fontId="8" fillId="3" borderId="40" xfId="0" applyFont="1" applyFill="1" applyBorder="1"/>
    <xf numFmtId="0" fontId="0" fillId="3" borderId="49" xfId="0" applyFill="1" applyBorder="1"/>
    <xf numFmtId="0" fontId="0" fillId="3" borderId="50" xfId="0" applyFill="1" applyBorder="1"/>
    <xf numFmtId="0" fontId="0" fillId="3" borderId="51" xfId="0" applyFill="1" applyBorder="1"/>
    <xf numFmtId="0" fontId="0" fillId="3" borderId="53" xfId="0" applyFill="1" applyBorder="1"/>
    <xf numFmtId="0" fontId="0" fillId="3" borderId="52" xfId="0" applyFill="1" applyBorder="1"/>
    <xf numFmtId="0" fontId="1" fillId="4" borderId="52" xfId="0" applyFont="1" applyFill="1" applyBorder="1" applyAlignment="1">
      <alignment vertical="center"/>
    </xf>
    <xf numFmtId="0" fontId="0" fillId="4" borderId="53" xfId="0" applyFill="1" applyBorder="1"/>
    <xf numFmtId="0" fontId="1" fillId="4" borderId="52" xfId="0" applyFont="1" applyFill="1" applyBorder="1" applyAlignment="1">
      <alignment horizontal="left" vertical="center"/>
    </xf>
    <xf numFmtId="0" fontId="1" fillId="4" borderId="54" xfId="0" applyFont="1" applyFill="1" applyBorder="1" applyAlignment="1">
      <alignment vertical="center"/>
    </xf>
    <xf numFmtId="0" fontId="0" fillId="4" borderId="55" xfId="0" applyFill="1" applyBorder="1"/>
    <xf numFmtId="164" fontId="22" fillId="4" borderId="55" xfId="0" applyNumberFormat="1" applyFont="1" applyFill="1" applyBorder="1" applyAlignment="1">
      <alignment horizontal="right" vertical="center"/>
    </xf>
    <xf numFmtId="0" fontId="0" fillId="4" borderId="56" xfId="0" applyFill="1" applyBorder="1"/>
    <xf numFmtId="0" fontId="1" fillId="4" borderId="49" xfId="0" applyFont="1" applyFill="1" applyBorder="1" applyAlignment="1">
      <alignment vertical="center"/>
    </xf>
    <xf numFmtId="0" fontId="0" fillId="4" borderId="50" xfId="0" applyFill="1" applyBorder="1" applyAlignment="1">
      <alignment vertical="center"/>
    </xf>
    <xf numFmtId="0" fontId="0" fillId="4" borderId="50" xfId="0" applyFill="1" applyBorder="1"/>
    <xf numFmtId="0" fontId="0" fillId="4" borderId="51" xfId="0" applyFill="1" applyBorder="1"/>
    <xf numFmtId="0" fontId="1" fillId="10" borderId="0" xfId="0" applyFont="1" applyFill="1"/>
    <xf numFmtId="0" fontId="15" fillId="10" borderId="0" xfId="0" applyFont="1" applyFill="1" applyAlignment="1">
      <alignment vertical="center"/>
    </xf>
    <xf numFmtId="9" fontId="9" fillId="7" borderId="0" xfId="0" applyNumberFormat="1" applyFont="1" applyFill="1" applyAlignment="1">
      <alignment horizontal="center"/>
    </xf>
    <xf numFmtId="1" fontId="1" fillId="10" borderId="0" xfId="0" applyNumberFormat="1" applyFont="1" applyFill="1" applyAlignment="1">
      <alignment horizontal="center"/>
    </xf>
    <xf numFmtId="0" fontId="0" fillId="10" borderId="0" xfId="0" applyFill="1"/>
    <xf numFmtId="0" fontId="0" fillId="7" borderId="0" xfId="0" applyFill="1"/>
    <xf numFmtId="9" fontId="20" fillId="11" borderId="0" xfId="0" applyNumberFormat="1" applyFont="1" applyFill="1" applyAlignment="1">
      <alignment horizontal="center"/>
    </xf>
    <xf numFmtId="0" fontId="15" fillId="7" borderId="41" xfId="0" applyFont="1" applyFill="1" applyBorder="1" applyAlignment="1">
      <alignment vertical="center"/>
    </xf>
    <xf numFmtId="0" fontId="15" fillId="7" borderId="42" xfId="0" applyFont="1" applyFill="1" applyBorder="1" applyAlignment="1">
      <alignment vertical="center"/>
    </xf>
    <xf numFmtId="0" fontId="1" fillId="7" borderId="42" xfId="0" applyFont="1" applyFill="1" applyBorder="1"/>
    <xf numFmtId="0" fontId="1" fillId="7" borderId="43" xfId="0" applyFont="1" applyFill="1" applyBorder="1"/>
    <xf numFmtId="0" fontId="10" fillId="7" borderId="44" xfId="0" applyFont="1" applyFill="1" applyBorder="1"/>
    <xf numFmtId="0" fontId="1" fillId="7" borderId="45" xfId="0" applyFont="1" applyFill="1" applyBorder="1"/>
    <xf numFmtId="0" fontId="1" fillId="10" borderId="0" xfId="0" applyFont="1" applyFill="1" applyAlignment="1">
      <alignment horizontal="center"/>
    </xf>
    <xf numFmtId="0" fontId="1" fillId="7" borderId="44" xfId="0" applyFont="1" applyFill="1" applyBorder="1"/>
    <xf numFmtId="0" fontId="0" fillId="7" borderId="47" xfId="0" applyFill="1" applyBorder="1"/>
    <xf numFmtId="0" fontId="1" fillId="7" borderId="47" xfId="0" applyFont="1" applyFill="1" applyBorder="1"/>
    <xf numFmtId="0" fontId="1" fillId="7" borderId="48" xfId="0" applyFont="1" applyFill="1" applyBorder="1"/>
    <xf numFmtId="0" fontId="1" fillId="7" borderId="46" xfId="0" applyFont="1" applyFill="1" applyBorder="1"/>
    <xf numFmtId="0" fontId="1" fillId="0" borderId="50" xfId="0" applyFont="1" applyBorder="1"/>
    <xf numFmtId="0" fontId="0" fillId="0" borderId="50" xfId="0" applyBorder="1"/>
    <xf numFmtId="0" fontId="1" fillId="0" borderId="51" xfId="0" applyFont="1" applyBorder="1"/>
    <xf numFmtId="0" fontId="1" fillId="0" borderId="52" xfId="0" applyFont="1" applyBorder="1"/>
    <xf numFmtId="0" fontId="1" fillId="0" borderId="53" xfId="0" applyFont="1" applyBorder="1"/>
    <xf numFmtId="0" fontId="1" fillId="4" borderId="52" xfId="0" applyFont="1" applyFill="1" applyBorder="1"/>
    <xf numFmtId="0" fontId="1" fillId="4" borderId="53" xfId="0" applyFont="1" applyFill="1" applyBorder="1"/>
    <xf numFmtId="0" fontId="1" fillId="4" borderId="54" xfId="0" applyFont="1" applyFill="1" applyBorder="1"/>
    <xf numFmtId="0" fontId="1" fillId="4" borderId="55" xfId="0" applyFont="1" applyFill="1" applyBorder="1"/>
    <xf numFmtId="164" fontId="27" fillId="4" borderId="55" xfId="0" applyNumberFormat="1" applyFont="1" applyFill="1" applyBorder="1" applyAlignment="1">
      <alignment horizontal="right" vertical="center"/>
    </xf>
    <xf numFmtId="0" fontId="1" fillId="4" borderId="56" xfId="0" applyFont="1" applyFill="1" applyBorder="1"/>
    <xf numFmtId="0" fontId="1" fillId="4" borderId="49" xfId="0" applyFont="1" applyFill="1" applyBorder="1"/>
    <xf numFmtId="0" fontId="1" fillId="4" borderId="50" xfId="0" applyFont="1" applyFill="1" applyBorder="1"/>
    <xf numFmtId="0" fontId="31" fillId="4" borderId="50" xfId="0" applyFont="1" applyFill="1" applyBorder="1"/>
    <xf numFmtId="164" fontId="2" fillId="4" borderId="50" xfId="0" applyNumberFormat="1" applyFont="1" applyFill="1" applyBorder="1" applyAlignment="1">
      <alignment horizontal="right" vertical="center"/>
    </xf>
    <xf numFmtId="0" fontId="1" fillId="4" borderId="51" xfId="0" applyFont="1" applyFill="1" applyBorder="1"/>
    <xf numFmtId="0" fontId="1" fillId="12" borderId="49" xfId="0" applyFont="1" applyFill="1" applyBorder="1"/>
    <xf numFmtId="0" fontId="1" fillId="12" borderId="50" xfId="0" applyFont="1" applyFill="1" applyBorder="1"/>
    <xf numFmtId="0" fontId="1" fillId="12" borderId="52" xfId="0" applyFont="1" applyFill="1" applyBorder="1"/>
    <xf numFmtId="0" fontId="1" fillId="12" borderId="0" xfId="0" applyFont="1" applyFill="1"/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/>
    <xf numFmtId="0" fontId="1" fillId="3" borderId="50" xfId="0" applyFont="1" applyFill="1" applyBorder="1"/>
    <xf numFmtId="0" fontId="52" fillId="13" borderId="0" xfId="0" applyFont="1" applyFill="1"/>
    <xf numFmtId="0" fontId="53" fillId="13" borderId="0" xfId="0" applyFont="1" applyFill="1"/>
    <xf numFmtId="0" fontId="54" fillId="13" borderId="0" xfId="0" applyFont="1" applyFill="1"/>
    <xf numFmtId="0" fontId="38" fillId="0" borderId="0" xfId="0" applyFont="1"/>
    <xf numFmtId="0" fontId="55" fillId="0" borderId="0" xfId="0" applyFont="1"/>
    <xf numFmtId="0" fontId="52" fillId="13" borderId="57" xfId="0" applyFont="1" applyFill="1" applyBorder="1"/>
    <xf numFmtId="0" fontId="52" fillId="13" borderId="58" xfId="0" applyFont="1" applyFill="1" applyBorder="1"/>
    <xf numFmtId="0" fontId="53" fillId="13" borderId="58" xfId="0" applyFont="1" applyFill="1" applyBorder="1"/>
    <xf numFmtId="0" fontId="52" fillId="13" borderId="59" xfId="0" applyFont="1" applyFill="1" applyBorder="1"/>
    <xf numFmtId="0" fontId="52" fillId="13" borderId="60" xfId="0" applyFont="1" applyFill="1" applyBorder="1"/>
    <xf numFmtId="0" fontId="52" fillId="13" borderId="61" xfId="0" applyFont="1" applyFill="1" applyBorder="1"/>
    <xf numFmtId="0" fontId="1" fillId="0" borderId="60" xfId="0" applyFont="1" applyBorder="1"/>
    <xf numFmtId="0" fontId="1" fillId="0" borderId="61" xfId="0" applyFont="1" applyBorder="1"/>
    <xf numFmtId="0" fontId="1" fillId="4" borderId="60" xfId="0" applyFont="1" applyFill="1" applyBorder="1" applyAlignment="1">
      <alignment vertical="center"/>
    </xf>
    <xf numFmtId="0" fontId="1" fillId="4" borderId="61" xfId="0" applyFont="1" applyFill="1" applyBorder="1"/>
    <xf numFmtId="0" fontId="1" fillId="4" borderId="60" xfId="0" applyFont="1" applyFill="1" applyBorder="1"/>
    <xf numFmtId="0" fontId="0" fillId="4" borderId="61" xfId="0" applyFill="1" applyBorder="1"/>
    <xf numFmtId="0" fontId="1" fillId="0" borderId="60" xfId="0" applyFont="1" applyBorder="1" applyAlignment="1">
      <alignment vertical="center"/>
    </xf>
    <xf numFmtId="0" fontId="1" fillId="4" borderId="62" xfId="0" applyFont="1" applyFill="1" applyBorder="1" applyAlignment="1">
      <alignment vertical="center"/>
    </xf>
    <xf numFmtId="0" fontId="24" fillId="4" borderId="63" xfId="0" applyFont="1" applyFill="1" applyBorder="1" applyAlignment="1">
      <alignment vertical="center"/>
    </xf>
    <xf numFmtId="0" fontId="1" fillId="4" borderId="63" xfId="0" applyFont="1" applyFill="1" applyBorder="1"/>
    <xf numFmtId="0" fontId="0" fillId="4" borderId="63" xfId="0" applyFill="1" applyBorder="1"/>
    <xf numFmtId="164" fontId="27" fillId="4" borderId="63" xfId="0" applyNumberFormat="1" applyFont="1" applyFill="1" applyBorder="1" applyAlignment="1">
      <alignment horizontal="right" vertical="center"/>
    </xf>
    <xf numFmtId="0" fontId="0" fillId="4" borderId="64" xfId="0" applyFill="1" applyBorder="1"/>
    <xf numFmtId="0" fontId="56" fillId="0" borderId="60" xfId="0" applyFont="1" applyBorder="1" applyAlignment="1">
      <alignment vertical="center"/>
    </xf>
    <xf numFmtId="0" fontId="56" fillId="0" borderId="60" xfId="0" applyFont="1" applyBorder="1"/>
    <xf numFmtId="0" fontId="1" fillId="9" borderId="7" xfId="0" applyFont="1" applyFill="1" applyBorder="1"/>
    <xf numFmtId="0" fontId="1" fillId="9" borderId="10" xfId="0" applyFont="1" applyFill="1" applyBorder="1"/>
    <xf numFmtId="0" fontId="1" fillId="9" borderId="11" xfId="0" applyFont="1" applyFill="1" applyBorder="1"/>
    <xf numFmtId="0" fontId="1" fillId="9" borderId="12" xfId="0" applyFont="1" applyFill="1" applyBorder="1"/>
    <xf numFmtId="0" fontId="1" fillId="9" borderId="13" xfId="0" applyFont="1" applyFill="1" applyBorder="1"/>
    <xf numFmtId="164" fontId="30" fillId="9" borderId="13" xfId="0" applyNumberFormat="1" applyFont="1" applyFill="1" applyBorder="1"/>
    <xf numFmtId="0" fontId="1" fillId="9" borderId="14" xfId="0" applyFont="1" applyFill="1" applyBorder="1"/>
    <xf numFmtId="0" fontId="39" fillId="0" borderId="0" xfId="0" applyFont="1"/>
    <xf numFmtId="165" fontId="39" fillId="0" borderId="0" xfId="0" applyNumberFormat="1" applyFont="1"/>
    <xf numFmtId="0" fontId="0" fillId="4" borderId="0" xfId="0" applyFill="1" applyProtection="1">
      <protection locked="0"/>
    </xf>
    <xf numFmtId="0" fontId="1" fillId="3" borderId="6" xfId="0" applyFont="1" applyFill="1" applyBorder="1" applyAlignment="1" applyProtection="1">
      <alignment horizontal="center"/>
      <protection locked="0"/>
    </xf>
    <xf numFmtId="0" fontId="7" fillId="4" borderId="0" xfId="0" applyFont="1" applyFill="1" applyProtection="1">
      <protection locked="0"/>
    </xf>
    <xf numFmtId="0" fontId="11" fillId="4" borderId="0" xfId="0" applyFont="1" applyFill="1" applyProtection="1">
      <protection locked="0"/>
    </xf>
    <xf numFmtId="0" fontId="1" fillId="4" borderId="0" xfId="0" applyFont="1" applyFill="1" applyProtection="1">
      <protection locked="0"/>
    </xf>
    <xf numFmtId="0" fontId="26" fillId="4" borderId="0" xfId="0" applyFont="1" applyFill="1" applyAlignment="1" applyProtection="1">
      <alignment horizontal="center" vertical="top"/>
      <protection locked="0"/>
    </xf>
    <xf numFmtId="0" fontId="7" fillId="0" borderId="0" xfId="0" applyFont="1" applyProtection="1">
      <protection locked="0"/>
    </xf>
    <xf numFmtId="0" fontId="10" fillId="0" borderId="0" xfId="0" applyFont="1" applyAlignment="1" applyProtection="1">
      <alignment horizontal="center" vertical="top"/>
      <protection locked="0"/>
    </xf>
    <xf numFmtId="0" fontId="1" fillId="3" borderId="1" xfId="0" applyFont="1" applyFill="1" applyBorder="1" applyAlignment="1" applyProtection="1">
      <alignment horizontal="center"/>
      <protection locked="0"/>
    </xf>
    <xf numFmtId="0" fontId="23" fillId="4" borderId="0" xfId="0" applyFont="1" applyFill="1" applyProtection="1">
      <protection locked="0"/>
    </xf>
    <xf numFmtId="0" fontId="23" fillId="0" borderId="0" xfId="0" applyFont="1" applyProtection="1">
      <protection locked="0"/>
    </xf>
    <xf numFmtId="0" fontId="0" fillId="4" borderId="13" xfId="0" applyFill="1" applyBorder="1" applyProtection="1">
      <protection locked="0"/>
    </xf>
    <xf numFmtId="0" fontId="23" fillId="4" borderId="13" xfId="0" applyFont="1" applyFill="1" applyBorder="1" applyProtection="1">
      <protection locked="0"/>
    </xf>
    <xf numFmtId="0" fontId="0" fillId="4" borderId="50" xfId="0" applyFill="1" applyBorder="1" applyProtection="1">
      <protection locked="0"/>
    </xf>
    <xf numFmtId="49" fontId="16" fillId="4" borderId="50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6" fillId="4" borderId="0" xfId="0" applyFont="1" applyFill="1" applyAlignment="1" applyProtection="1">
      <alignment vertical="center"/>
      <protection locked="0"/>
    </xf>
    <xf numFmtId="0" fontId="16" fillId="4" borderId="0" xfId="0" applyFont="1" applyFill="1" applyProtection="1">
      <protection locked="0"/>
    </xf>
    <xf numFmtId="0" fontId="0" fillId="4" borderId="55" xfId="0" applyFill="1" applyBorder="1" applyProtection="1">
      <protection locked="0"/>
    </xf>
    <xf numFmtId="0" fontId="23" fillId="4" borderId="55" xfId="0" applyFont="1" applyFill="1" applyBorder="1" applyProtection="1">
      <protection locked="0"/>
    </xf>
    <xf numFmtId="0" fontId="23" fillId="4" borderId="50" xfId="0" applyFont="1" applyFill="1" applyBorder="1" applyProtection="1">
      <protection locked="0"/>
    </xf>
    <xf numFmtId="0" fontId="0" fillId="4" borderId="63" xfId="0" applyFill="1" applyBorder="1" applyProtection="1">
      <protection locked="0"/>
    </xf>
    <xf numFmtId="0" fontId="23" fillId="4" borderId="63" xfId="0" applyFont="1" applyFill="1" applyBorder="1" applyProtection="1">
      <protection locked="0"/>
    </xf>
    <xf numFmtId="0" fontId="40" fillId="0" borderId="0" xfId="0" applyFont="1"/>
    <xf numFmtId="49" fontId="45" fillId="7" borderId="0" xfId="0" applyNumberFormat="1" applyFont="1" applyFill="1" applyAlignment="1" applyProtection="1">
      <alignment horizontal="center"/>
      <protection locked="0"/>
    </xf>
    <xf numFmtId="0" fontId="45" fillId="7" borderId="0" xfId="0" applyFont="1" applyFill="1" applyAlignment="1" applyProtection="1">
      <alignment horizontal="center"/>
      <protection locked="0"/>
    </xf>
    <xf numFmtId="164" fontId="57" fillId="9" borderId="0" xfId="0" applyNumberFormat="1" applyFont="1" applyFill="1"/>
    <xf numFmtId="0" fontId="58" fillId="9" borderId="10" xfId="0" applyFont="1" applyFill="1" applyBorder="1"/>
    <xf numFmtId="0" fontId="59" fillId="9" borderId="7" xfId="0" applyFont="1" applyFill="1" applyBorder="1"/>
    <xf numFmtId="0" fontId="59" fillId="9" borderId="10" xfId="0" applyFont="1" applyFill="1" applyBorder="1"/>
    <xf numFmtId="0" fontId="60" fillId="9" borderId="10" xfId="0" applyFont="1" applyFill="1" applyBorder="1"/>
    <xf numFmtId="0" fontId="61" fillId="9" borderId="10" xfId="0" applyFont="1" applyFill="1" applyBorder="1"/>
    <xf numFmtId="0" fontId="62" fillId="9" borderId="10" xfId="0" applyFont="1" applyFill="1" applyBorder="1"/>
    <xf numFmtId="0" fontId="63" fillId="9" borderId="10" xfId="0" applyFont="1" applyFill="1" applyBorder="1"/>
    <xf numFmtId="164" fontId="0" fillId="0" borderId="0" xfId="0" applyNumberFormat="1"/>
    <xf numFmtId="49" fontId="0" fillId="7" borderId="0" xfId="0" applyNumberFormat="1" applyFill="1"/>
    <xf numFmtId="49" fontId="0" fillId="7" borderId="0" xfId="0" applyNumberFormat="1" applyFill="1" applyAlignment="1">
      <alignment horizontal="fill" shrinkToFit="1" readingOrder="1"/>
    </xf>
    <xf numFmtId="0" fontId="1" fillId="7" borderId="0" xfId="0" applyFont="1" applyFill="1" applyProtection="1">
      <protection locked="0"/>
    </xf>
    <xf numFmtId="164" fontId="49" fillId="7" borderId="0" xfId="0" applyNumberFormat="1" applyFont="1" applyFill="1" applyAlignment="1">
      <alignment horizontal="right" vertical="top"/>
    </xf>
    <xf numFmtId="164" fontId="50" fillId="7" borderId="0" xfId="0" applyNumberFormat="1" applyFont="1" applyFill="1" applyAlignment="1">
      <alignment horizontal="right" vertical="top"/>
    </xf>
    <xf numFmtId="164" fontId="46" fillId="7" borderId="0" xfId="0" applyNumberFormat="1" applyFont="1" applyFill="1" applyAlignment="1">
      <alignment horizontal="center" vertical="center"/>
    </xf>
    <xf numFmtId="164" fontId="47" fillId="7" borderId="0" xfId="0" applyNumberFormat="1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15" fillId="9" borderId="3" xfId="0" applyFont="1" applyFill="1" applyBorder="1" applyAlignment="1">
      <alignment vertical="center"/>
    </xf>
    <xf numFmtId="0" fontId="15" fillId="9" borderId="0" xfId="0" applyFont="1" applyFill="1" applyAlignment="1">
      <alignment vertical="center"/>
    </xf>
    <xf numFmtId="0" fontId="25" fillId="0" borderId="23" xfId="0" applyFont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15" fillId="3" borderId="52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164" fontId="4" fillId="3" borderId="0" xfId="0" applyNumberFormat="1" applyFont="1" applyFill="1" applyAlignment="1">
      <alignment horizontal="right" vertical="center"/>
    </xf>
    <xf numFmtId="164" fontId="13" fillId="4" borderId="50" xfId="0" applyNumberFormat="1" applyFont="1" applyFill="1" applyBorder="1" applyAlignment="1">
      <alignment horizontal="right"/>
    </xf>
    <xf numFmtId="0" fontId="13" fillId="4" borderId="50" xfId="0" applyFont="1" applyFill="1" applyBorder="1" applyAlignment="1">
      <alignment horizontal="right"/>
    </xf>
    <xf numFmtId="164" fontId="17" fillId="5" borderId="0" xfId="0" applyNumberFormat="1" applyFont="1" applyFill="1" applyAlignment="1">
      <alignment horizontal="right" vertical="center"/>
    </xf>
    <xf numFmtId="164" fontId="4" fillId="4" borderId="0" xfId="0" applyNumberFormat="1" applyFont="1" applyFill="1" applyAlignment="1">
      <alignment horizontal="right" vertical="center"/>
    </xf>
    <xf numFmtId="49" fontId="1" fillId="3" borderId="16" xfId="0" applyNumberFormat="1" applyFont="1" applyFill="1" applyBorder="1" applyProtection="1">
      <protection locked="0"/>
    </xf>
    <xf numFmtId="0" fontId="0" fillId="0" borderId="17" xfId="0" applyBorder="1" applyProtection="1">
      <protection locked="0"/>
    </xf>
    <xf numFmtId="0" fontId="0" fillId="0" borderId="20" xfId="0" applyBorder="1" applyProtection="1">
      <protection locked="0"/>
    </xf>
    <xf numFmtId="49" fontId="1" fillId="3" borderId="16" xfId="0" applyNumberFormat="1" applyFont="1" applyFill="1" applyBorder="1" applyAlignment="1" applyProtection="1">
      <alignment horizontal="left" shrinkToFit="1" readingOrder="1"/>
      <protection locked="0"/>
    </xf>
    <xf numFmtId="49" fontId="0" fillId="0" borderId="17" xfId="0" applyNumberFormat="1" applyBorder="1" applyAlignment="1" applyProtection="1">
      <alignment horizontal="left" shrinkToFit="1" readingOrder="1"/>
      <protection locked="0"/>
    </xf>
    <xf numFmtId="49" fontId="0" fillId="0" borderId="20" xfId="0" applyNumberFormat="1" applyBorder="1" applyAlignment="1" applyProtection="1">
      <alignment horizontal="left" shrinkToFit="1" readingOrder="1"/>
      <protection locked="0"/>
    </xf>
    <xf numFmtId="49" fontId="51" fillId="3" borderId="16" xfId="1" applyNumberFormat="1" applyFill="1" applyBorder="1" applyAlignment="1" applyProtection="1">
      <alignment horizontal="left"/>
      <protection locked="0"/>
    </xf>
    <xf numFmtId="49" fontId="0" fillId="0" borderId="17" xfId="0" applyNumberFormat="1" applyBorder="1" applyAlignment="1" applyProtection="1">
      <alignment horizontal="left"/>
      <protection locked="0"/>
    </xf>
    <xf numFmtId="49" fontId="0" fillId="0" borderId="20" xfId="0" applyNumberFormat="1" applyBorder="1" applyAlignment="1" applyProtection="1">
      <alignment horizontal="left"/>
      <protection locked="0"/>
    </xf>
    <xf numFmtId="49" fontId="1" fillId="3" borderId="16" xfId="0" applyNumberFormat="1" applyFont="1" applyFill="1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127">
    <dxf>
      <font>
        <color theme="1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rgb="FF33CCCC"/>
      </font>
    </dxf>
    <dxf>
      <font>
        <color theme="0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</dxf>
    <dxf>
      <font>
        <color theme="1" tint="4.9989318521683403E-2"/>
      </font>
      <fill>
        <patternFill patternType="none">
          <bgColor auto="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numFmt numFmtId="164" formatCode="0.0"/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1" tint="4.9989318521683403E-2"/>
      </font>
      <fill>
        <patternFill patternType="none">
          <bgColor auto="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 tint="4.9989318521683403E-2"/>
      </font>
      <fill>
        <patternFill>
          <bgColor rgb="FF00CCFF"/>
        </patternFill>
      </fill>
    </dxf>
    <dxf>
      <font>
        <color theme="1" tint="4.9989318521683403E-2"/>
      </font>
      <fill>
        <patternFill>
          <bgColor rgb="FF33CCCC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4.9989318521683403E-2"/>
      </font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 tint="4.9989318521683403E-2"/>
      </font>
      <fill>
        <patternFill>
          <bgColor rgb="FF00CCFF"/>
        </patternFill>
      </fill>
    </dxf>
    <dxf>
      <font>
        <color theme="1" tint="4.9989318521683403E-2"/>
      </font>
      <fill>
        <patternFill>
          <bgColor rgb="FF33CCCC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 tint="4.9989318521683403E-2"/>
      </font>
      <fill>
        <patternFill>
          <bgColor theme="0" tint="-0.14996795556505021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6600"/>
      <color rgb="FF33CCCC"/>
      <color rgb="FFFF3399"/>
      <color rgb="FFF14D7C"/>
      <color rgb="FFFF6699"/>
      <color rgb="FF3399FF"/>
      <color rgb="FF3366FF"/>
      <color rgb="FF0066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latin typeface="Verdana" panose="020B0604030504040204" pitchFamily="34" charset="0"/>
                <a:ea typeface="Verdana" panose="020B0604030504040204" pitchFamily="34" charset="0"/>
              </a:rPr>
              <a:t>Do</a:t>
            </a:r>
            <a:r>
              <a:rPr lang="en-US" sz="1200" baseline="0">
                <a:latin typeface="Verdana" panose="020B0604030504040204" pitchFamily="34" charset="0"/>
                <a:ea typeface="Verdana" panose="020B0604030504040204" pitchFamily="34" charset="0"/>
              </a:rPr>
              <a:t> you have enough square footage?</a:t>
            </a:r>
            <a:endParaRPr lang="en-US" sz="1200"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9.7777140217473264E-4"/>
          <c:y val="4.46158084844012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659413367698222E-2"/>
          <c:y val="0.33810886724537931"/>
          <c:w val="0.93147960827402243"/>
          <c:h val="0.577628946182354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3310019031621051E-3"/>
                  <c:y val="5.641043552980596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Your</a:t>
                    </a:r>
                    <a:r>
                      <a:rPr lang="en-US" sz="1100" b="1" baseline="0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 Facility</a:t>
                    </a:r>
                    <a:endParaRPr lang="en-US" sz="1100" b="1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53052483700882"/>
                      <c:h val="0.1536759993785744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2E21-41B2-9D8A-C47364225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Sheet1!$AD$26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9-46C8-8D96-2D7AC85AF32D}"/>
            </c:ext>
          </c:extLst>
        </c:ser>
        <c:ser>
          <c:idx val="1"/>
          <c:order val="1"/>
          <c:spPr>
            <a:solidFill>
              <a:srgbClr val="33CCCC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4.6620038063242102E-3"/>
                  <c:y val="2.584200504348711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Optimal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C91-4941-ADD5-7A1BD3688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Sheet1!$AD$28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E-4E5F-92D1-4C7839D8BD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1067659160"/>
        <c:axId val="1067659816"/>
      </c:barChart>
      <c:catAx>
        <c:axId val="1067659160"/>
        <c:scaling>
          <c:orientation val="minMax"/>
        </c:scaling>
        <c:delete val="1"/>
        <c:axPos val="b"/>
        <c:majorTickMark val="none"/>
        <c:minorTickMark val="none"/>
        <c:tickLblPos val="nextTo"/>
        <c:crossAx val="1067659816"/>
        <c:crosses val="autoZero"/>
        <c:auto val="1"/>
        <c:lblAlgn val="ctr"/>
        <c:lblOffset val="100"/>
        <c:noMultiLvlLbl val="0"/>
      </c:catAx>
      <c:valAx>
        <c:axId val="106765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59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>
        <a:lumMod val="75000"/>
        <a:lumOff val="25000"/>
      </a:schemeClr>
    </a:soli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Do</a:t>
            </a:r>
            <a:r>
              <a:rPr lang="en-US" sz="14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you have enough parking?</a:t>
            </a:r>
            <a:endParaRPr lang="en-US" sz="140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1.20439666096372E-2"/>
          <c:y val="2.26283342489165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33333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E8D-4094-AB6C-75EC95DAF0F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E4-48F7-8348-753EEB680E2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 sz="1100">
                        <a:solidFill>
                          <a:srgbClr val="FFFF00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Optimal</a:t>
                    </a:r>
                    <a:endParaRPr lang="en-US" sz="1100">
                      <a:solidFill>
                        <a:srgbClr val="FFFF00"/>
                      </a:solidFill>
                      <a:latin typeface="Century Gothic" panose="020B0502020202020204" pitchFamily="34" charset="0"/>
                    </a:endParaRPr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DE8D-4094-AB6C-75EC95DAF0F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Your </a:t>
                    </a:r>
                    <a:r>
                      <a:rPr lang="en-US" sz="1100" baseline="0"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Facility</a:t>
                    </a:r>
                    <a:endParaRPr lang="en-US" sz="1100">
                      <a:latin typeface="Century Gothic" panose="020B0502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0E4-48F7-8348-753EEB680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(0-50)</c:v>
              </c:pt>
            </c:strLit>
          </c:cat>
          <c:val>
            <c:numRef>
              <c:f>Sheet1!$T$32:$T$33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C-46FD-B733-638897F324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318083856"/>
        <c:axId val="1318082216"/>
      </c:barChart>
      <c:catAx>
        <c:axId val="1318083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18082216"/>
        <c:crosses val="autoZero"/>
        <c:auto val="1"/>
        <c:lblAlgn val="ctr"/>
        <c:lblOffset val="100"/>
        <c:noMultiLvlLbl val="0"/>
      </c:catAx>
      <c:valAx>
        <c:axId val="1318082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808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7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="0">
                <a:solidFill>
                  <a:schemeClr val="bg1"/>
                </a:solidFill>
                <a:latin typeface="Century Gothic" panose="020B0502020202020204" pitchFamily="34" charset="0"/>
                <a:ea typeface="Verdana" panose="020B0604030504040204" pitchFamily="34" charset="0"/>
              </a:rPr>
              <a:t>Is</a:t>
            </a:r>
            <a:r>
              <a:rPr lang="en-US" b="0" baseline="0">
                <a:solidFill>
                  <a:schemeClr val="bg1"/>
                </a:solidFill>
                <a:latin typeface="Century Gothic" panose="020B0502020202020204" pitchFamily="34" charset="0"/>
                <a:ea typeface="Verdana" panose="020B0604030504040204" pitchFamily="34" charset="0"/>
              </a:rPr>
              <a:t> your sterilization countertop and cabinetry optimally sized</a:t>
            </a:r>
            <a:r>
              <a:rPr lang="en-US" b="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?</a:t>
            </a:r>
            <a:endParaRPr lang="en-US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3.1789799389361273E-2"/>
          <c:y val="8.6254097755852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277199482827057E-2"/>
          <c:y val="0.30772960608839556"/>
          <c:w val="0.89717189008580567"/>
          <c:h val="0.621644161949635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141499539218415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D58CE88-915C-4BDF-A6B5-6935C0F498B1}" type="VALUE">
                      <a:rPr lang="en-US" sz="1600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endParaRPr lang="en-US" sz="160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endParaRP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Your Facility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DD3-4D4D-BF74-48C5546A84F2}"/>
                </c:ext>
              </c:extLst>
            </c:dLbl>
            <c:dLbl>
              <c:idx val="1"/>
              <c:layout>
                <c:manualLayout>
                  <c:x val="9.6800985143834293E-4"/>
                  <c:y val="0.1475108821273883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1D5D443-8CBB-407C-B6E7-DCEDFE250E8F}" type="VALUE">
                      <a:rPr lang="en-US" sz="1400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[VALUE]</a:t>
                    </a:fld>
                    <a:r>
                      <a:rPr lang="en-US" sz="1400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 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</a:rPr>
                      <a:t>Optimal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76625926716001"/>
                      <c:h val="0.2910500754334841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DD3-4D4D-BF74-48C5546A8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3CCC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1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Sheet1!$AD$59:$AD$60</c:f>
              <c:numCache>
                <c:formatCode>0\'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D3-4D4D-BF74-48C5546A84F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98279256"/>
        <c:axId val="698279912"/>
      </c:barChart>
      <c:valAx>
        <c:axId val="69827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\'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279256"/>
        <c:crosses val="autoZero"/>
        <c:crossBetween val="between"/>
      </c:valAx>
      <c:catAx>
        <c:axId val="698279256"/>
        <c:scaling>
          <c:orientation val="minMax"/>
        </c:scaling>
        <c:delete val="1"/>
        <c:axPos val="b"/>
        <c:majorTickMark val="none"/>
        <c:minorTickMark val="none"/>
        <c:tickLblPos val="nextTo"/>
        <c:crossAx val="698279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>
        <a:lumMod val="75000"/>
        <a:lumOff val="25000"/>
      </a:schemeClr>
    </a:soli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trlProps/ctrlProp1.xml><?xml version="1.0" encoding="utf-8"?>
<formControlPr xmlns="http://schemas.microsoft.com/office/spreadsheetml/2009/9/main" objectType="CheckBox" fmlaLink="P76" lockText="1"/>
</file>

<file path=xl/ctrlProps/ctrlProp10.xml><?xml version="1.0" encoding="utf-8"?>
<formControlPr xmlns="http://schemas.microsoft.com/office/spreadsheetml/2009/9/main" objectType="CheckBox" fmlaLink="$P$116" lockText="1"/>
</file>

<file path=xl/ctrlProps/ctrlProp11.xml><?xml version="1.0" encoding="utf-8"?>
<formControlPr xmlns="http://schemas.microsoft.com/office/spreadsheetml/2009/9/main" objectType="CheckBox" fmlaLink="$P$118" lockText="1"/>
</file>

<file path=xl/ctrlProps/ctrlProp12.xml><?xml version="1.0" encoding="utf-8"?>
<formControlPr xmlns="http://schemas.microsoft.com/office/spreadsheetml/2009/9/main" objectType="CheckBox" fmlaLink="$P$120" lockText="1"/>
</file>

<file path=xl/ctrlProps/ctrlProp13.xml><?xml version="1.0" encoding="utf-8"?>
<formControlPr xmlns="http://schemas.microsoft.com/office/spreadsheetml/2009/9/main" objectType="CheckBox" fmlaLink="$P$122" lockText="1"/>
</file>

<file path=xl/ctrlProps/ctrlProp14.xml><?xml version="1.0" encoding="utf-8"?>
<formControlPr xmlns="http://schemas.microsoft.com/office/spreadsheetml/2009/9/main" objectType="CheckBox" fmlaLink="$P$126" lockText="1"/>
</file>

<file path=xl/ctrlProps/ctrlProp15.xml><?xml version="1.0" encoding="utf-8"?>
<formControlPr xmlns="http://schemas.microsoft.com/office/spreadsheetml/2009/9/main" objectType="CheckBox" fmlaLink="P137" lockText="1"/>
</file>

<file path=xl/ctrlProps/ctrlProp16.xml><?xml version="1.0" encoding="utf-8"?>
<formControlPr xmlns="http://schemas.microsoft.com/office/spreadsheetml/2009/9/main" objectType="CheckBox" fmlaLink="P139" lockText="1"/>
</file>

<file path=xl/ctrlProps/ctrlProp17.xml><?xml version="1.0" encoding="utf-8"?>
<formControlPr xmlns="http://schemas.microsoft.com/office/spreadsheetml/2009/9/main" objectType="CheckBox" fmlaLink="P141" lockText="1"/>
</file>

<file path=xl/ctrlProps/ctrlProp18.xml><?xml version="1.0" encoding="utf-8"?>
<formControlPr xmlns="http://schemas.microsoft.com/office/spreadsheetml/2009/9/main" objectType="CheckBox" fmlaLink="P143" lockText="1"/>
</file>

<file path=xl/ctrlProps/ctrlProp19.xml><?xml version="1.0" encoding="utf-8"?>
<formControlPr xmlns="http://schemas.microsoft.com/office/spreadsheetml/2009/9/main" objectType="CheckBox" fmlaLink="P145" lockText="1"/>
</file>

<file path=xl/ctrlProps/ctrlProp2.xml><?xml version="1.0" encoding="utf-8"?>
<formControlPr xmlns="http://schemas.microsoft.com/office/spreadsheetml/2009/9/main" objectType="CheckBox" checked="Checked" lockText="1"/>
</file>

<file path=xl/ctrlProps/ctrlProp20.xml><?xml version="1.0" encoding="utf-8"?>
<formControlPr xmlns="http://schemas.microsoft.com/office/spreadsheetml/2009/9/main" objectType="CheckBox" fmlaLink="$P$147" lockText="1"/>
</file>

<file path=xl/ctrlProps/ctrlProp21.xml><?xml version="1.0" encoding="utf-8"?>
<formControlPr xmlns="http://schemas.microsoft.com/office/spreadsheetml/2009/9/main" objectType="CheckBox" fmlaLink="$P$161" lockText="1"/>
</file>

<file path=xl/ctrlProps/ctrlProp22.xml><?xml version="1.0" encoding="utf-8"?>
<formControlPr xmlns="http://schemas.microsoft.com/office/spreadsheetml/2009/9/main" objectType="CheckBox" fmlaLink="P163" lockText="1"/>
</file>

<file path=xl/ctrlProps/ctrlProp23.xml><?xml version="1.0" encoding="utf-8"?>
<formControlPr xmlns="http://schemas.microsoft.com/office/spreadsheetml/2009/9/main" objectType="CheckBox" fmlaLink="$P$124" lockText="1"/>
</file>

<file path=xl/ctrlProps/ctrlProp24.xml><?xml version="1.0" encoding="utf-8"?>
<formControlPr xmlns="http://schemas.microsoft.com/office/spreadsheetml/2009/9/main" objectType="CheckBox" fmlaLink="$P$165" lockText="1"/>
</file>

<file path=xl/ctrlProps/ctrlProp25.xml><?xml version="1.0" encoding="utf-8"?>
<formControlPr xmlns="http://schemas.microsoft.com/office/spreadsheetml/2009/9/main" objectType="CheckBox" fmlaLink="$P$167" lockText="1"/>
</file>

<file path=xl/ctrlProps/ctrlProp26.xml><?xml version="1.0" encoding="utf-8"?>
<formControlPr xmlns="http://schemas.microsoft.com/office/spreadsheetml/2009/9/main" objectType="CheckBox" fmlaLink="$P$169" lockText="1"/>
</file>

<file path=xl/ctrlProps/ctrlProp27.xml><?xml version="1.0" encoding="utf-8"?>
<formControlPr xmlns="http://schemas.microsoft.com/office/spreadsheetml/2009/9/main" objectType="CheckBox" fmlaLink="$P$171" lockText="1"/>
</file>

<file path=xl/ctrlProps/ctrlProp28.xml><?xml version="1.0" encoding="utf-8"?>
<formControlPr xmlns="http://schemas.microsoft.com/office/spreadsheetml/2009/9/main" objectType="CheckBox" fmlaLink="$P$173" lockText="1"/>
</file>

<file path=xl/ctrlProps/ctrlProp29.xml><?xml version="1.0" encoding="utf-8"?>
<formControlPr xmlns="http://schemas.microsoft.com/office/spreadsheetml/2009/9/main" objectType="CheckBox" fmlaLink="$P$179" lockText="1"/>
</file>

<file path=xl/ctrlProps/ctrlProp3.xml><?xml version="1.0" encoding="utf-8"?>
<formControlPr xmlns="http://schemas.microsoft.com/office/spreadsheetml/2009/9/main" objectType="CheckBox" fmlaLink="P80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fmlaLink="H20" lockText="1"/>
</file>

<file path=xl/ctrlProps/ctrlProp32.xml><?xml version="1.0" encoding="utf-8"?>
<formControlPr xmlns="http://schemas.microsoft.com/office/spreadsheetml/2009/9/main" objectType="CheckBox" fmlaLink="H21" lockText="1"/>
</file>

<file path=xl/ctrlProps/ctrlProp4.xml><?xml version="1.0" encoding="utf-8"?>
<formControlPr xmlns="http://schemas.microsoft.com/office/spreadsheetml/2009/9/main" objectType="CheckBox" fmlaLink="$P$82" lockText="1"/>
</file>

<file path=xl/ctrlProps/ctrlProp5.xml><?xml version="1.0" encoding="utf-8"?>
<formControlPr xmlns="http://schemas.microsoft.com/office/spreadsheetml/2009/9/main" objectType="CheckBox" fmlaLink="P84" lockText="1"/>
</file>

<file path=xl/ctrlProps/ctrlProp6.xml><?xml version="1.0" encoding="utf-8"?>
<formControlPr xmlns="http://schemas.microsoft.com/office/spreadsheetml/2009/9/main" objectType="CheckBox" fmlaLink="$P$78"/>
</file>

<file path=xl/ctrlProps/ctrlProp7.xml><?xml version="1.0" encoding="utf-8"?>
<formControlPr xmlns="http://schemas.microsoft.com/office/spreadsheetml/2009/9/main" objectType="CheckBox" fmlaLink="P110" lockText="1"/>
</file>

<file path=xl/ctrlProps/ctrlProp8.xml><?xml version="1.0" encoding="utf-8"?>
<formControlPr xmlns="http://schemas.microsoft.com/office/spreadsheetml/2009/9/main" objectType="CheckBox" fmlaLink="$P$112" lockText="1"/>
</file>

<file path=xl/ctrlProps/ctrlProp9.xml><?xml version="1.0" encoding="utf-8"?>
<formControlPr xmlns="http://schemas.microsoft.com/office/spreadsheetml/2009/9/main" objectType="CheckBox" fmlaLink="$P$114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image" Target="../media/image2.jpe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466725</xdr:colOff>
      <xdr:row>70</xdr:row>
      <xdr:rowOff>38100</xdr:rowOff>
    </xdr:from>
    <xdr:to>
      <xdr:col>26</xdr:col>
      <xdr:colOff>286908</xdr:colOff>
      <xdr:row>74</xdr:row>
      <xdr:rowOff>418458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90"/>
        <a:stretch/>
      </xdr:blipFill>
      <xdr:spPr>
        <a:xfrm>
          <a:off x="12401550" y="10039350"/>
          <a:ext cx="4477908" cy="1409058"/>
        </a:xfrm>
        <a:prstGeom prst="rect">
          <a:avLst/>
        </a:prstGeom>
      </xdr:spPr>
    </xdr:pic>
    <xdr:clientData/>
  </xdr:twoCellAnchor>
  <xdr:twoCellAnchor editAs="absolute">
    <xdr:from>
      <xdr:col>8</xdr:col>
      <xdr:colOff>142875</xdr:colOff>
      <xdr:row>16</xdr:row>
      <xdr:rowOff>190500</xdr:rowOff>
    </xdr:from>
    <xdr:to>
      <xdr:col>18</xdr:col>
      <xdr:colOff>485776</xdr:colOff>
      <xdr:row>27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twoCellAnchor>
  <xdr:twoCellAnchor editAs="absolute">
    <xdr:from>
      <xdr:col>8</xdr:col>
      <xdr:colOff>19049</xdr:colOff>
      <xdr:row>34</xdr:row>
      <xdr:rowOff>152399</xdr:rowOff>
    </xdr:from>
    <xdr:to>
      <xdr:col>18</xdr:col>
      <xdr:colOff>638175</xdr:colOff>
      <xdr:row>42</xdr:row>
      <xdr:rowOff>314324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PrintsWithSheet="0"/>
  </xdr:twoCellAnchor>
  <xdr:twoCellAnchor>
    <xdr:from>
      <xdr:col>8</xdr:col>
      <xdr:colOff>438150</xdr:colOff>
      <xdr:row>71</xdr:row>
      <xdr:rowOff>142875</xdr:rowOff>
    </xdr:from>
    <xdr:to>
      <xdr:col>9</xdr:col>
      <xdr:colOff>333375</xdr:colOff>
      <xdr:row>73</xdr:row>
      <xdr:rowOff>95250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819650" y="10572750"/>
          <a:ext cx="504825" cy="352425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>
    <xdr:from>
      <xdr:col>10</xdr:col>
      <xdr:colOff>114300</xdr:colOff>
      <xdr:row>71</xdr:row>
      <xdr:rowOff>142875</xdr:rowOff>
    </xdr:from>
    <xdr:to>
      <xdr:col>11</xdr:col>
      <xdr:colOff>85725</xdr:colOff>
      <xdr:row>73</xdr:row>
      <xdr:rowOff>85725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514975" y="10572750"/>
          <a:ext cx="504825" cy="342900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276225</xdr:colOff>
      <xdr:row>71</xdr:row>
      <xdr:rowOff>142875</xdr:rowOff>
    </xdr:from>
    <xdr:to>
      <xdr:col>12</xdr:col>
      <xdr:colOff>171450</xdr:colOff>
      <xdr:row>73</xdr:row>
      <xdr:rowOff>85725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210300" y="10572750"/>
          <a:ext cx="504825" cy="342900"/>
        </a:xfrm>
        <a:prstGeom prst="rect">
          <a:avLst/>
        </a:prstGeom>
        <a:solidFill>
          <a:srgbClr val="00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75</xdr:row>
          <xdr:rowOff>47625</xdr:rowOff>
        </xdr:from>
        <xdr:to>
          <xdr:col>14</xdr:col>
          <xdr:colOff>9525</xdr:colOff>
          <xdr:row>75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72</xdr:row>
          <xdr:rowOff>0</xdr:rowOff>
        </xdr:from>
        <xdr:to>
          <xdr:col>14</xdr:col>
          <xdr:colOff>0</xdr:colOff>
          <xdr:row>73</xdr:row>
          <xdr:rowOff>9525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79</xdr:row>
          <xdr:rowOff>28575</xdr:rowOff>
        </xdr:from>
        <xdr:to>
          <xdr:col>13</xdr:col>
          <xdr:colOff>333375</xdr:colOff>
          <xdr:row>80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81</xdr:row>
          <xdr:rowOff>28575</xdr:rowOff>
        </xdr:from>
        <xdr:to>
          <xdr:col>13</xdr:col>
          <xdr:colOff>276225</xdr:colOff>
          <xdr:row>82</xdr:row>
          <xdr:rowOff>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83</xdr:row>
          <xdr:rowOff>9525</xdr:rowOff>
        </xdr:from>
        <xdr:to>
          <xdr:col>14</xdr:col>
          <xdr:colOff>19050</xdr:colOff>
          <xdr:row>84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15</xdr:col>
      <xdr:colOff>0</xdr:colOff>
      <xdr:row>2</xdr:row>
      <xdr:rowOff>0</xdr:rowOff>
    </xdr:from>
    <xdr:to>
      <xdr:col>16</xdr:col>
      <xdr:colOff>133350</xdr:colOff>
      <xdr:row>5</xdr:row>
      <xdr:rowOff>0</xdr:rowOff>
    </xdr:to>
    <xdr:sp macro="" textlink="">
      <xdr:nvSpPr>
        <xdr:cNvPr id="1054" name="_symprex_t1" hidden="1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>
          <a:spLocks noSelect="1" noChangeArrowheads="1"/>
        </xdr:cNvSpPr>
      </xdr:nvSpPr>
      <xdr:spPr bwMode="auto">
        <a:xfrm>
          <a:off x="7839075" y="800100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77</xdr:row>
          <xdr:rowOff>28575</xdr:rowOff>
        </xdr:from>
        <xdr:to>
          <xdr:col>14</xdr:col>
          <xdr:colOff>9525</xdr:colOff>
          <xdr:row>78</xdr:row>
          <xdr:rowOff>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108</xdr:row>
          <xdr:rowOff>190500</xdr:rowOff>
        </xdr:from>
        <xdr:to>
          <xdr:col>14</xdr:col>
          <xdr:colOff>19050</xdr:colOff>
          <xdr:row>110</xdr:row>
          <xdr:rowOff>9525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110</xdr:row>
          <xdr:rowOff>190500</xdr:rowOff>
        </xdr:from>
        <xdr:to>
          <xdr:col>14</xdr:col>
          <xdr:colOff>19050</xdr:colOff>
          <xdr:row>112</xdr:row>
          <xdr:rowOff>9525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112</xdr:row>
          <xdr:rowOff>190500</xdr:rowOff>
        </xdr:from>
        <xdr:to>
          <xdr:col>14</xdr:col>
          <xdr:colOff>19050</xdr:colOff>
          <xdr:row>114</xdr:row>
          <xdr:rowOff>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114</xdr:row>
          <xdr:rowOff>190500</xdr:rowOff>
        </xdr:from>
        <xdr:to>
          <xdr:col>14</xdr:col>
          <xdr:colOff>19050</xdr:colOff>
          <xdr:row>115</xdr:row>
          <xdr:rowOff>200025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116</xdr:row>
          <xdr:rowOff>190500</xdr:rowOff>
        </xdr:from>
        <xdr:to>
          <xdr:col>14</xdr:col>
          <xdr:colOff>19050</xdr:colOff>
          <xdr:row>117</xdr:row>
          <xdr:rowOff>200025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118</xdr:row>
          <xdr:rowOff>190500</xdr:rowOff>
        </xdr:from>
        <xdr:to>
          <xdr:col>14</xdr:col>
          <xdr:colOff>19050</xdr:colOff>
          <xdr:row>119</xdr:row>
          <xdr:rowOff>200025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120</xdr:row>
          <xdr:rowOff>190500</xdr:rowOff>
        </xdr:from>
        <xdr:to>
          <xdr:col>14</xdr:col>
          <xdr:colOff>19050</xdr:colOff>
          <xdr:row>121</xdr:row>
          <xdr:rowOff>200025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124</xdr:row>
          <xdr:rowOff>190500</xdr:rowOff>
        </xdr:from>
        <xdr:to>
          <xdr:col>14</xdr:col>
          <xdr:colOff>19050</xdr:colOff>
          <xdr:row>126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absolute">
    <xdr:from>
      <xdr:col>1</xdr:col>
      <xdr:colOff>38100</xdr:colOff>
      <xdr:row>33</xdr:row>
      <xdr:rowOff>39538</xdr:rowOff>
    </xdr:from>
    <xdr:to>
      <xdr:col>7</xdr:col>
      <xdr:colOff>342900</xdr:colOff>
      <xdr:row>42</xdr:row>
      <xdr:rowOff>355597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783363"/>
          <a:ext cx="4076700" cy="2182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absolute">
    <xdr:from>
      <xdr:col>7</xdr:col>
      <xdr:colOff>600072</xdr:colOff>
      <xdr:row>57</xdr:row>
      <xdr:rowOff>9525</xdr:rowOff>
    </xdr:from>
    <xdr:to>
      <xdr:col>23</xdr:col>
      <xdr:colOff>1095375</xdr:colOff>
      <xdr:row>68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135</xdr:row>
          <xdr:rowOff>200025</xdr:rowOff>
        </xdr:from>
        <xdr:to>
          <xdr:col>14</xdr:col>
          <xdr:colOff>28575</xdr:colOff>
          <xdr:row>137</xdr:row>
          <xdr:rowOff>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138</xdr:row>
          <xdr:rowOff>0</xdr:rowOff>
        </xdr:from>
        <xdr:to>
          <xdr:col>14</xdr:col>
          <xdr:colOff>19050</xdr:colOff>
          <xdr:row>139</xdr:row>
          <xdr:rowOff>9525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139</xdr:row>
          <xdr:rowOff>190500</xdr:rowOff>
        </xdr:from>
        <xdr:to>
          <xdr:col>14</xdr:col>
          <xdr:colOff>19050</xdr:colOff>
          <xdr:row>140</xdr:row>
          <xdr:rowOff>200025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141</xdr:row>
          <xdr:rowOff>190500</xdr:rowOff>
        </xdr:from>
        <xdr:to>
          <xdr:col>14</xdr:col>
          <xdr:colOff>19050</xdr:colOff>
          <xdr:row>142</xdr:row>
          <xdr:rowOff>200025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143</xdr:row>
          <xdr:rowOff>190500</xdr:rowOff>
        </xdr:from>
        <xdr:to>
          <xdr:col>14</xdr:col>
          <xdr:colOff>19050</xdr:colOff>
          <xdr:row>144</xdr:row>
          <xdr:rowOff>200025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145</xdr:row>
          <xdr:rowOff>190500</xdr:rowOff>
        </xdr:from>
        <xdr:to>
          <xdr:col>14</xdr:col>
          <xdr:colOff>19050</xdr:colOff>
          <xdr:row>146</xdr:row>
          <xdr:rowOff>200025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114299</xdr:colOff>
      <xdr:row>130</xdr:row>
      <xdr:rowOff>85725</xdr:rowOff>
    </xdr:from>
    <xdr:to>
      <xdr:col>10</xdr:col>
      <xdr:colOff>380999</xdr:colOff>
      <xdr:row>132</xdr:row>
      <xdr:rowOff>63093</xdr:rowOff>
    </xdr:to>
    <xdr:sp macro="" textlink="">
      <xdr:nvSpPr>
        <xdr:cNvPr id="105" name="Text Placeholder 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Grp="1"/>
        </xdr:cNvSpPr>
      </xdr:nvSpPr>
      <xdr:spPr>
        <a:xfrm>
          <a:off x="114299" y="28679775"/>
          <a:ext cx="5667375" cy="396468"/>
        </a:xfrm>
        <a:prstGeom prst="rect">
          <a:avLst/>
        </a:prstGeom>
      </xdr:spPr>
      <xdr:txBody>
        <a:bodyPr wrap="square" lIns="0" tIns="0" rIns="0" bIns="0"/>
        <a:lstStyle>
          <a:lvl1pPr marL="0" indent="0" algn="l" defTabSz="914400" rtl="0" eaLnBrk="1" latinLnBrk="0" hangingPunct="1">
            <a:lnSpc>
              <a:spcPct val="100000"/>
            </a:lnSpc>
            <a:spcBef>
              <a:spcPts val="1000"/>
            </a:spcBef>
            <a:buFont typeface="Arial" panose="020B0604020202020204" pitchFamily="34" charset="0"/>
            <a:buNone/>
            <a:defRPr sz="2800" kern="1200">
              <a:solidFill>
                <a:schemeClr val="accent5"/>
              </a:solidFill>
              <a:latin typeface="Century Gothic" panose="020B0502020202020204" pitchFamily="34" charset="0"/>
              <a:ea typeface="Verdana" panose="020B0604030504040204" pitchFamily="34" charset="0"/>
              <a:cs typeface="Verdana" panose="020B060403050404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3200" b="0">
              <a:solidFill>
                <a:schemeClr val="bg1"/>
              </a:solidFill>
              <a:latin typeface="Century Gothic" panose="020B0502020202020204" pitchFamily="34" charset="0"/>
              <a:ea typeface="Verdana" panose="020B0604030504040204" pitchFamily="34" charset="0"/>
            </a:rPr>
            <a:t>Equipment &amp; </a:t>
          </a:r>
          <a:r>
            <a:rPr lang="en-US" sz="3200" b="0" baseline="0">
              <a:solidFill>
                <a:schemeClr val="bg1"/>
              </a:solidFill>
              <a:latin typeface="Century Gothic" panose="020B0502020202020204" pitchFamily="34" charset="0"/>
              <a:ea typeface="Verdana" panose="020B0604030504040204" pitchFamily="34" charset="0"/>
            </a:rPr>
            <a:t>Technology</a:t>
          </a:r>
          <a:endParaRPr lang="en-US" sz="3200" b="0">
            <a:solidFill>
              <a:schemeClr val="bg1"/>
            </a:solidFill>
            <a:latin typeface="Century Gothic" panose="020B0502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514349</xdr:colOff>
      <xdr:row>150</xdr:row>
      <xdr:rowOff>38100</xdr:rowOff>
    </xdr:from>
    <xdr:to>
      <xdr:col>9</xdr:col>
      <xdr:colOff>219075</xdr:colOff>
      <xdr:row>154</xdr:row>
      <xdr:rowOff>15468</xdr:rowOff>
    </xdr:to>
    <xdr:sp macro="" textlink="">
      <xdr:nvSpPr>
        <xdr:cNvPr id="106" name="Text Placeholder 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Grp="1"/>
        </xdr:cNvSpPr>
      </xdr:nvSpPr>
      <xdr:spPr>
        <a:xfrm>
          <a:off x="514349" y="32918400"/>
          <a:ext cx="4695826" cy="825093"/>
        </a:xfrm>
        <a:prstGeom prst="rect">
          <a:avLst/>
        </a:prstGeom>
      </xdr:spPr>
      <xdr:txBody>
        <a:bodyPr wrap="square" lIns="0" tIns="0" rIns="0" bIns="0"/>
        <a:lstStyle>
          <a:lvl1pPr marL="0" indent="0" algn="l" defTabSz="914400" rtl="0" eaLnBrk="1" latinLnBrk="0" hangingPunct="1">
            <a:lnSpc>
              <a:spcPct val="100000"/>
            </a:lnSpc>
            <a:spcBef>
              <a:spcPts val="1000"/>
            </a:spcBef>
            <a:buFont typeface="Arial" panose="020B0604020202020204" pitchFamily="34" charset="0"/>
            <a:buNone/>
            <a:defRPr sz="2800" kern="1200">
              <a:solidFill>
                <a:schemeClr val="accent5"/>
              </a:solidFill>
              <a:latin typeface="Century Gothic" panose="020B0502020202020204" pitchFamily="34" charset="0"/>
              <a:ea typeface="Verdana" panose="020B0604030504040204" pitchFamily="34" charset="0"/>
              <a:cs typeface="Verdana" panose="020B060403050404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36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Doctor,</a:t>
          </a:r>
          <a:r>
            <a:rPr lang="en-US" sz="3600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Staff and </a:t>
          </a:r>
        </a:p>
        <a:p>
          <a:pPr algn="ctr"/>
          <a:r>
            <a:rPr lang="en-US" sz="36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Patient</a:t>
          </a:r>
          <a:r>
            <a:rPr lang="en-US" sz="3600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Experience</a:t>
          </a:r>
          <a:endParaRPr lang="en-US" sz="360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159</xdr:row>
          <xdr:rowOff>190500</xdr:rowOff>
        </xdr:from>
        <xdr:to>
          <xdr:col>14</xdr:col>
          <xdr:colOff>19050</xdr:colOff>
          <xdr:row>161</xdr:row>
          <xdr:rowOff>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161</xdr:row>
          <xdr:rowOff>190500</xdr:rowOff>
        </xdr:from>
        <xdr:to>
          <xdr:col>14</xdr:col>
          <xdr:colOff>19050</xdr:colOff>
          <xdr:row>162</xdr:row>
          <xdr:rowOff>200025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122</xdr:row>
          <xdr:rowOff>190500</xdr:rowOff>
        </xdr:from>
        <xdr:to>
          <xdr:col>14</xdr:col>
          <xdr:colOff>19050</xdr:colOff>
          <xdr:row>123</xdr:row>
          <xdr:rowOff>200025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163</xdr:row>
          <xdr:rowOff>190500</xdr:rowOff>
        </xdr:from>
        <xdr:to>
          <xdr:col>14</xdr:col>
          <xdr:colOff>19050</xdr:colOff>
          <xdr:row>165</xdr:row>
          <xdr:rowOff>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165</xdr:row>
          <xdr:rowOff>190500</xdr:rowOff>
        </xdr:from>
        <xdr:to>
          <xdr:col>14</xdr:col>
          <xdr:colOff>19050</xdr:colOff>
          <xdr:row>167</xdr:row>
          <xdr:rowOff>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167</xdr:row>
          <xdr:rowOff>190500</xdr:rowOff>
        </xdr:from>
        <xdr:to>
          <xdr:col>14</xdr:col>
          <xdr:colOff>19050</xdr:colOff>
          <xdr:row>169</xdr:row>
          <xdr:rowOff>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169</xdr:row>
          <xdr:rowOff>190500</xdr:rowOff>
        </xdr:from>
        <xdr:to>
          <xdr:col>14</xdr:col>
          <xdr:colOff>19050</xdr:colOff>
          <xdr:row>171</xdr:row>
          <xdr:rowOff>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171</xdr:row>
          <xdr:rowOff>190500</xdr:rowOff>
        </xdr:from>
        <xdr:to>
          <xdr:col>14</xdr:col>
          <xdr:colOff>19050</xdr:colOff>
          <xdr:row>172</xdr:row>
          <xdr:rowOff>200025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177</xdr:row>
          <xdr:rowOff>190500</xdr:rowOff>
        </xdr:from>
        <xdr:to>
          <xdr:col>14</xdr:col>
          <xdr:colOff>19050</xdr:colOff>
          <xdr:row>178</xdr:row>
          <xdr:rowOff>200025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12</xdr:col>
      <xdr:colOff>9525</xdr:colOff>
      <xdr:row>181</xdr:row>
      <xdr:rowOff>152400</xdr:rowOff>
    </xdr:from>
    <xdr:to>
      <xdr:col>23</xdr:col>
      <xdr:colOff>1790700</xdr:colOff>
      <xdr:row>181</xdr:row>
      <xdr:rowOff>419100</xdr:rowOff>
    </xdr:to>
    <xdr:sp macro="" textlink="">
      <xdr:nvSpPr>
        <xdr:cNvPr id="108" name="Text Placeholder 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Grp="1"/>
        </xdr:cNvSpPr>
      </xdr:nvSpPr>
      <xdr:spPr>
        <a:xfrm>
          <a:off x="6553200" y="39481125"/>
          <a:ext cx="7781925" cy="266700"/>
        </a:xfrm>
        <a:prstGeom prst="rect">
          <a:avLst/>
        </a:prstGeom>
        <a:noFill/>
      </xdr:spPr>
      <xdr:txBody>
        <a:bodyPr wrap="square" lIns="0" tIns="0" rIns="0" bIns="0"/>
        <a:lstStyle>
          <a:lvl1pPr marL="0" indent="0" algn="l" defTabSz="914400" rtl="0" eaLnBrk="1" latinLnBrk="0" hangingPunct="1">
            <a:lnSpc>
              <a:spcPct val="100000"/>
            </a:lnSpc>
            <a:spcBef>
              <a:spcPts val="1000"/>
            </a:spcBef>
            <a:buFont typeface="Arial" panose="020B0604020202020204" pitchFamily="34" charset="0"/>
            <a:buNone/>
            <a:defRPr sz="2800" kern="1200">
              <a:solidFill>
                <a:schemeClr val="accent5"/>
              </a:solidFill>
              <a:latin typeface="Century Gothic" panose="020B0502020202020204" pitchFamily="34" charset="0"/>
              <a:ea typeface="Verdana" panose="020B0604030504040204" pitchFamily="34" charset="0"/>
              <a:cs typeface="Verdana" panose="020B060403050404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32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Impact Design</a:t>
          </a:r>
          <a:r>
            <a:rPr lang="en-US" sz="3200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Rating - Final Score</a:t>
          </a:r>
        </a:p>
      </xdr:txBody>
    </xdr:sp>
    <xdr:clientData/>
  </xdr:twoCellAnchor>
  <xdr:twoCellAnchor>
    <xdr:from>
      <xdr:col>1</xdr:col>
      <xdr:colOff>438150</xdr:colOff>
      <xdr:row>180</xdr:row>
      <xdr:rowOff>152400</xdr:rowOff>
    </xdr:from>
    <xdr:to>
      <xdr:col>11</xdr:col>
      <xdr:colOff>19049</xdr:colOff>
      <xdr:row>181</xdr:row>
      <xdr:rowOff>609600</xdr:rowOff>
    </xdr:to>
    <xdr:sp macro="" textlink="">
      <xdr:nvSpPr>
        <xdr:cNvPr id="109" name="Text Placeholder 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Grp="1"/>
        </xdr:cNvSpPr>
      </xdr:nvSpPr>
      <xdr:spPr>
        <a:xfrm>
          <a:off x="438150" y="34842450"/>
          <a:ext cx="5400674" cy="666750"/>
        </a:xfrm>
        <a:prstGeom prst="rect">
          <a:avLst/>
        </a:prstGeom>
      </xdr:spPr>
      <xdr:txBody>
        <a:bodyPr wrap="square" lIns="0" tIns="0" rIns="0" bIns="0"/>
        <a:lstStyle>
          <a:lvl1pPr marL="0" indent="0" algn="l" defTabSz="914400" rtl="0" eaLnBrk="1" latinLnBrk="0" hangingPunct="1">
            <a:lnSpc>
              <a:spcPct val="100000"/>
            </a:lnSpc>
            <a:spcBef>
              <a:spcPts val="1000"/>
            </a:spcBef>
            <a:buFont typeface="Arial" panose="020B0604020202020204" pitchFamily="34" charset="0"/>
            <a:buNone/>
            <a:defRPr sz="2800" kern="1200">
              <a:solidFill>
                <a:schemeClr val="accent5"/>
              </a:solidFill>
              <a:latin typeface="Century Gothic" panose="020B0502020202020204" pitchFamily="34" charset="0"/>
              <a:ea typeface="Verdana" panose="020B0604030504040204" pitchFamily="34" charset="0"/>
              <a:cs typeface="Verdana" panose="020B060403050404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2800" baseline="0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103</xdr:row>
          <xdr:rowOff>0</xdr:rowOff>
        </xdr:from>
        <xdr:to>
          <xdr:col>13</xdr:col>
          <xdr:colOff>381000</xdr:colOff>
          <xdr:row>104</xdr:row>
          <xdr:rowOff>19050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19</xdr:row>
          <xdr:rowOff>28575</xdr:rowOff>
        </xdr:from>
        <xdr:to>
          <xdr:col>6</xdr:col>
          <xdr:colOff>533400</xdr:colOff>
          <xdr:row>19</xdr:row>
          <xdr:rowOff>209550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20</xdr:row>
          <xdr:rowOff>28575</xdr:rowOff>
        </xdr:from>
        <xdr:to>
          <xdr:col>6</xdr:col>
          <xdr:colOff>533400</xdr:colOff>
          <xdr:row>21</xdr:row>
          <xdr:rowOff>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85726</xdr:colOff>
      <xdr:row>197</xdr:row>
      <xdr:rowOff>114300</xdr:rowOff>
    </xdr:from>
    <xdr:to>
      <xdr:col>24</xdr:col>
      <xdr:colOff>436268</xdr:colOff>
      <xdr:row>203</xdr:row>
      <xdr:rowOff>47624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6" y="43624500"/>
          <a:ext cx="15723892" cy="1123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44171</xdr:rowOff>
    </xdr:from>
    <xdr:to>
      <xdr:col>26</xdr:col>
      <xdr:colOff>285750</xdr:colOff>
      <xdr:row>101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1433"/>
        <a:stretch/>
      </xdr:blipFill>
      <xdr:spPr>
        <a:xfrm>
          <a:off x="0" y="12683846"/>
          <a:ext cx="16878300" cy="368962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</xdr:row>
      <xdr:rowOff>15038</xdr:rowOff>
    </xdr:from>
    <xdr:to>
      <xdr:col>26</xdr:col>
      <xdr:colOff>323850</xdr:colOff>
      <xdr:row>9</xdr:row>
      <xdr:rowOff>207390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215063"/>
          <a:ext cx="16897350" cy="2373577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28575</xdr:colOff>
      <xdr:row>55</xdr:row>
      <xdr:rowOff>0</xdr:rowOff>
    </xdr:from>
    <xdr:to>
      <xdr:col>8</xdr:col>
      <xdr:colOff>133350</xdr:colOff>
      <xdr:row>68</xdr:row>
      <xdr:rowOff>209550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575"/>
        <a:stretch/>
      </xdr:blipFill>
      <xdr:spPr>
        <a:xfrm>
          <a:off x="28575" y="24907875"/>
          <a:ext cx="4486275" cy="280987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44</xdr:row>
      <xdr:rowOff>24067</xdr:rowOff>
    </xdr:from>
    <xdr:to>
      <xdr:col>26</xdr:col>
      <xdr:colOff>276226</xdr:colOff>
      <xdr:row>51</xdr:row>
      <xdr:rowOff>36324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0526" y="22693567"/>
          <a:ext cx="16478250" cy="1488632"/>
        </a:xfrm>
        <a:prstGeom prst="rect">
          <a:avLst/>
        </a:prstGeom>
      </xdr:spPr>
    </xdr:pic>
    <xdr:clientData/>
  </xdr:twoCellAnchor>
  <xdr:twoCellAnchor editAs="oneCell">
    <xdr:from>
      <xdr:col>11</xdr:col>
      <xdr:colOff>144766</xdr:colOff>
      <xdr:row>128</xdr:row>
      <xdr:rowOff>114300</xdr:rowOff>
    </xdr:from>
    <xdr:to>
      <xdr:col>26</xdr:col>
      <xdr:colOff>247651</xdr:colOff>
      <xdr:row>134</xdr:row>
      <xdr:rowOff>114300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090" r="1582"/>
        <a:stretch/>
      </xdr:blipFill>
      <xdr:spPr>
        <a:xfrm>
          <a:off x="6078841" y="28289250"/>
          <a:ext cx="10761360" cy="1362075"/>
        </a:xfrm>
        <a:prstGeom prst="rect">
          <a:avLst/>
        </a:prstGeom>
      </xdr:spPr>
    </xdr:pic>
    <xdr:clientData/>
  </xdr:twoCellAnchor>
  <xdr:twoCellAnchor>
    <xdr:from>
      <xdr:col>18</xdr:col>
      <xdr:colOff>590549</xdr:colOff>
      <xdr:row>128</xdr:row>
      <xdr:rowOff>47625</xdr:rowOff>
    </xdr:from>
    <xdr:to>
      <xdr:col>19</xdr:col>
      <xdr:colOff>142874</xdr:colOff>
      <xdr:row>134</xdr:row>
      <xdr:rowOff>57150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10077449" y="28222575"/>
          <a:ext cx="200025" cy="13716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11</xdr:col>
      <xdr:colOff>142875</xdr:colOff>
      <xdr:row>147</xdr:row>
      <xdr:rowOff>104775</xdr:rowOff>
    </xdr:from>
    <xdr:to>
      <xdr:col>26</xdr:col>
      <xdr:colOff>238676</xdr:colOff>
      <xdr:row>158</xdr:row>
      <xdr:rowOff>200997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76950" y="32346900"/>
          <a:ext cx="10754276" cy="2420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60758-98B7-41F4-9228-72CFCAF0B284}">
  <sheetPr codeName="Sheet1"/>
  <dimension ref="B1:AR205"/>
  <sheetViews>
    <sheetView showGridLines="0" showRowColHeaders="0" tabSelected="1" zoomScaleNormal="100" workbookViewId="0">
      <selection activeCell="N108" sqref="N108"/>
    </sheetView>
  </sheetViews>
  <sheetFormatPr defaultRowHeight="15"/>
  <cols>
    <col min="1" max="1" width="3.85546875" customWidth="1"/>
    <col min="2" max="2" width="10.85546875" bestFit="1" customWidth="1"/>
    <col min="10" max="10" width="6.140625" customWidth="1"/>
    <col min="11" max="11" width="8" customWidth="1"/>
    <col min="13" max="13" width="10.140625" bestFit="1" customWidth="1"/>
    <col min="14" max="14" width="5.85546875" customWidth="1"/>
    <col min="15" max="15" width="6.140625" customWidth="1"/>
    <col min="16" max="16" width="7.5703125" customWidth="1"/>
    <col min="17" max="17" width="5.28515625" customWidth="1"/>
    <col min="18" max="18" width="9.140625" customWidth="1"/>
    <col min="19" max="19" width="9.7109375" customWidth="1"/>
    <col min="20" max="20" width="9.140625" customWidth="1"/>
    <col min="21" max="21" width="8.7109375" customWidth="1"/>
    <col min="24" max="24" width="42.42578125" bestFit="1" customWidth="1"/>
    <col min="27" max="27" width="7.85546875" customWidth="1"/>
    <col min="28" max="28" width="7" customWidth="1"/>
    <col min="30" max="30" width="9.5703125" bestFit="1" customWidth="1"/>
  </cols>
  <sheetData>
    <row r="1" spans="2:28" ht="15.75" thickBot="1"/>
    <row r="2" spans="2:28" ht="45.75" customHeight="1" thickTop="1">
      <c r="B2" s="151"/>
      <c r="C2" s="152"/>
      <c r="D2" s="152"/>
      <c r="E2" s="152"/>
      <c r="F2" s="152"/>
      <c r="G2" s="153"/>
      <c r="H2" s="154"/>
      <c r="I2" s="169"/>
      <c r="J2" s="152"/>
      <c r="K2" s="152"/>
      <c r="L2" s="152"/>
      <c r="M2" s="152"/>
      <c r="N2" s="152"/>
      <c r="O2" s="155"/>
      <c r="P2" s="311"/>
      <c r="Q2" s="156"/>
      <c r="R2" s="152"/>
      <c r="S2" s="158"/>
      <c r="T2" s="152"/>
      <c r="U2" s="152"/>
      <c r="V2" s="152"/>
      <c r="W2" s="152"/>
      <c r="X2" s="152"/>
      <c r="Y2" s="157"/>
      <c r="Z2" s="152"/>
      <c r="AA2" s="158"/>
    </row>
    <row r="3" spans="2:28" ht="7.5" customHeight="1">
      <c r="B3" s="159"/>
      <c r="C3" s="12"/>
      <c r="D3" s="12"/>
      <c r="E3" s="12"/>
      <c r="F3" s="12"/>
      <c r="G3" s="12"/>
      <c r="H3" s="12"/>
      <c r="I3" s="159"/>
      <c r="J3" s="12"/>
      <c r="K3" s="12"/>
      <c r="L3" s="12"/>
      <c r="M3" s="12"/>
      <c r="N3" s="12"/>
      <c r="O3" s="12"/>
      <c r="P3" s="312"/>
      <c r="Q3" s="12"/>
      <c r="R3" s="12"/>
      <c r="S3" s="160"/>
      <c r="T3" s="12"/>
      <c r="U3" s="12"/>
      <c r="V3" s="12"/>
      <c r="W3" s="12"/>
      <c r="X3" s="12"/>
      <c r="Y3" s="12"/>
      <c r="Z3" s="12"/>
      <c r="AA3" s="160"/>
    </row>
    <row r="4" spans="2:28" ht="19.5" customHeight="1">
      <c r="B4" s="161" t="s">
        <v>27</v>
      </c>
      <c r="C4" s="13"/>
      <c r="D4" s="13"/>
      <c r="E4" s="13"/>
      <c r="F4" s="13"/>
      <c r="G4" s="13"/>
      <c r="H4" s="13"/>
      <c r="I4" s="164"/>
      <c r="J4" s="13"/>
      <c r="K4" s="13"/>
      <c r="L4" s="13"/>
      <c r="N4" s="13"/>
      <c r="O4" s="13"/>
      <c r="P4" s="14"/>
      <c r="Q4" s="13"/>
      <c r="R4" s="13"/>
      <c r="S4" s="162"/>
      <c r="T4" s="13"/>
      <c r="U4" s="13"/>
      <c r="V4" s="13"/>
      <c r="W4" s="13"/>
      <c r="X4" s="13"/>
      <c r="Y4" s="13"/>
      <c r="Z4" s="13"/>
      <c r="AA4" s="162"/>
      <c r="AB4" s="1"/>
    </row>
    <row r="5" spans="2:28" ht="23.25" customHeight="1">
      <c r="B5" s="163"/>
      <c r="C5" s="13"/>
      <c r="D5" s="13"/>
      <c r="E5" s="13"/>
      <c r="F5" s="13"/>
      <c r="G5" s="13"/>
      <c r="H5" s="13"/>
      <c r="I5" s="164"/>
      <c r="J5" s="13"/>
      <c r="K5" s="13"/>
      <c r="L5" s="13"/>
      <c r="M5" s="13"/>
      <c r="N5" s="13"/>
      <c r="O5" s="13"/>
      <c r="P5" s="1"/>
      <c r="Q5" s="13"/>
      <c r="R5" s="13"/>
      <c r="S5" s="162"/>
      <c r="T5" s="13"/>
      <c r="U5" s="13"/>
      <c r="V5" s="13"/>
      <c r="W5" s="13"/>
      <c r="X5" s="13"/>
      <c r="Y5" s="13"/>
      <c r="Z5" s="13"/>
      <c r="AA5" s="162"/>
      <c r="AB5" s="1"/>
    </row>
    <row r="6" spans="2:28" ht="16.5">
      <c r="B6" s="164"/>
      <c r="C6" s="13"/>
      <c r="D6" s="13"/>
      <c r="E6" s="13"/>
      <c r="F6" s="13"/>
      <c r="G6" s="13"/>
      <c r="H6" s="13"/>
      <c r="I6" s="164"/>
      <c r="J6" s="13"/>
      <c r="K6" s="13"/>
      <c r="L6" s="13"/>
      <c r="M6" s="13"/>
      <c r="N6" s="13"/>
      <c r="O6" s="13"/>
      <c r="P6" s="13"/>
      <c r="Q6" s="13"/>
      <c r="R6" s="13"/>
      <c r="S6" s="162"/>
      <c r="T6" s="13"/>
      <c r="U6" s="13"/>
      <c r="V6" s="13"/>
      <c r="W6" s="13"/>
      <c r="X6" s="13"/>
      <c r="Y6" s="13"/>
      <c r="Z6" s="13"/>
      <c r="AA6" s="162"/>
      <c r="AB6" s="1"/>
    </row>
    <row r="7" spans="2:28" ht="16.5">
      <c r="B7" s="164"/>
      <c r="C7" s="13"/>
      <c r="D7" s="13"/>
      <c r="E7" s="13"/>
      <c r="F7" s="13"/>
      <c r="G7" s="13"/>
      <c r="H7" s="13"/>
      <c r="I7" s="164"/>
      <c r="J7" s="13"/>
      <c r="K7" s="13"/>
      <c r="L7" s="13"/>
      <c r="M7" s="13"/>
      <c r="N7" s="13"/>
      <c r="O7" s="13"/>
      <c r="P7" s="13"/>
      <c r="Q7" s="13"/>
      <c r="R7" s="13"/>
      <c r="S7" s="162"/>
      <c r="T7" s="13"/>
      <c r="U7" s="13"/>
      <c r="V7" s="13"/>
      <c r="W7" s="13"/>
      <c r="X7" s="13"/>
      <c r="Y7" s="13"/>
      <c r="Z7" s="13"/>
      <c r="AA7" s="162"/>
      <c r="AB7" s="1"/>
    </row>
    <row r="8" spans="2:28" ht="26.25">
      <c r="B8" s="164"/>
      <c r="C8" s="13"/>
      <c r="D8" s="13"/>
      <c r="E8" s="13"/>
      <c r="F8" s="13"/>
      <c r="G8" s="13"/>
      <c r="H8" s="13"/>
      <c r="I8" s="164"/>
      <c r="J8" s="13"/>
      <c r="K8" s="13"/>
      <c r="L8" s="13"/>
      <c r="M8" s="13"/>
      <c r="N8" s="13"/>
      <c r="O8" s="13"/>
      <c r="P8" s="13"/>
      <c r="Q8" s="13"/>
      <c r="R8" s="13"/>
      <c r="S8" s="170"/>
      <c r="T8" s="13"/>
      <c r="U8" s="15"/>
      <c r="V8" s="13"/>
      <c r="W8" s="1"/>
      <c r="X8" s="13" t="s">
        <v>10</v>
      </c>
      <c r="Y8" s="13"/>
      <c r="Z8" s="13"/>
      <c r="AA8" s="162"/>
      <c r="AB8" s="1"/>
    </row>
    <row r="9" spans="2:28" s="1" customFormat="1" ht="16.5">
      <c r="B9" s="164"/>
      <c r="C9" s="13"/>
      <c r="D9" s="13"/>
      <c r="E9" s="13"/>
      <c r="F9" s="13"/>
      <c r="G9" s="13"/>
      <c r="H9" s="13"/>
      <c r="I9" s="164"/>
      <c r="J9" s="13"/>
      <c r="K9" s="13"/>
      <c r="L9" s="13"/>
      <c r="M9" s="13"/>
      <c r="N9" s="13"/>
      <c r="O9" s="13"/>
      <c r="P9" s="13"/>
      <c r="Q9" s="13"/>
      <c r="R9" s="13"/>
      <c r="S9" s="162"/>
      <c r="T9" s="13"/>
      <c r="U9" s="13"/>
      <c r="V9" s="13"/>
      <c r="W9"/>
      <c r="X9" s="13"/>
      <c r="Y9" s="13"/>
      <c r="Z9" s="13"/>
      <c r="AA9" s="162"/>
    </row>
    <row r="10" spans="2:28" s="1" customFormat="1" ht="17.25" thickBot="1">
      <c r="B10" s="165"/>
      <c r="C10" s="166"/>
      <c r="D10" s="166"/>
      <c r="E10" s="166"/>
      <c r="F10" s="166"/>
      <c r="G10" s="166"/>
      <c r="H10" s="166"/>
      <c r="I10" s="165"/>
      <c r="J10" s="166"/>
      <c r="K10" s="166"/>
      <c r="L10" s="166"/>
      <c r="M10" s="166"/>
      <c r="N10" s="166"/>
      <c r="O10" s="166"/>
      <c r="P10" s="166"/>
      <c r="Q10" s="166"/>
      <c r="R10" s="166"/>
      <c r="S10" s="168"/>
      <c r="T10" s="166"/>
      <c r="U10" s="166"/>
      <c r="V10" s="166"/>
      <c r="W10" s="167"/>
      <c r="X10" s="166"/>
      <c r="Y10" s="166"/>
      <c r="Z10" s="166"/>
      <c r="AA10" s="168"/>
    </row>
    <row r="11" spans="2:28" s="1" customFormat="1" ht="17.25" customHeight="1" thickTop="1" thickBot="1"/>
    <row r="12" spans="2:28" s="1" customFormat="1" ht="21.75" customHeight="1" thickTop="1">
      <c r="B12" s="137" t="s">
        <v>66</v>
      </c>
      <c r="C12" s="138"/>
      <c r="D12" s="138"/>
      <c r="E12" s="138"/>
      <c r="F12" s="138"/>
      <c r="G12" s="138"/>
      <c r="H12" s="139"/>
      <c r="I12" s="140" t="s">
        <v>38</v>
      </c>
      <c r="J12" s="141"/>
      <c r="K12" s="138"/>
      <c r="L12" s="138"/>
      <c r="M12" s="138"/>
      <c r="N12" s="138"/>
      <c r="O12" s="138"/>
      <c r="P12" s="138"/>
      <c r="Q12" s="142"/>
      <c r="R12" s="142"/>
      <c r="S12" s="143"/>
      <c r="T12" s="144" t="s">
        <v>39</v>
      </c>
      <c r="U12" s="51"/>
      <c r="V12" s="51"/>
      <c r="W12" s="51"/>
      <c r="X12" s="51"/>
      <c r="Y12" s="51"/>
      <c r="Z12" s="51"/>
      <c r="AA12" s="52"/>
    </row>
    <row r="13" spans="2:28" s="1" customFormat="1" ht="21.75" customHeight="1" thickBot="1">
      <c r="B13" s="145"/>
      <c r="C13" s="80"/>
      <c r="D13" s="80"/>
      <c r="E13" s="80"/>
      <c r="F13" s="80"/>
      <c r="G13" s="80"/>
      <c r="H13" s="80"/>
      <c r="I13" s="85"/>
      <c r="J13" s="86"/>
      <c r="K13" s="80"/>
      <c r="L13" s="80"/>
      <c r="M13" s="80"/>
      <c r="N13" s="80"/>
      <c r="O13" s="80"/>
      <c r="P13" s="80"/>
      <c r="Q13" s="16"/>
      <c r="R13" s="16"/>
      <c r="S13" s="16"/>
      <c r="T13" s="77"/>
      <c r="U13" s="78"/>
      <c r="V13" s="78"/>
      <c r="W13" s="78"/>
      <c r="X13" s="78"/>
      <c r="Y13" s="78"/>
      <c r="Z13" s="78"/>
      <c r="AA13" s="146"/>
    </row>
    <row r="14" spans="2:28" s="1" customFormat="1" ht="18" customHeight="1" thickTop="1" thickBot="1">
      <c r="B14" s="147" t="s">
        <v>0</v>
      </c>
      <c r="C14" s="16"/>
      <c r="D14" s="320"/>
      <c r="E14" s="321"/>
      <c r="F14" s="321"/>
      <c r="G14" s="322"/>
      <c r="H14" s="300"/>
      <c r="I14" s="107" t="s">
        <v>67</v>
      </c>
      <c r="J14" s="16"/>
      <c r="K14" s="16"/>
      <c r="L14" s="16"/>
      <c r="M14" s="87">
        <f>G23*500</f>
        <v>0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54"/>
    </row>
    <row r="15" spans="2:28" s="1" customFormat="1" ht="18.75" customHeight="1" thickTop="1" thickBot="1">
      <c r="B15" s="147" t="s">
        <v>2</v>
      </c>
      <c r="C15" s="16"/>
      <c r="D15" s="323"/>
      <c r="E15" s="324"/>
      <c r="F15" s="324"/>
      <c r="G15" s="325"/>
      <c r="H15" s="301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54"/>
    </row>
    <row r="16" spans="2:28" s="1" customFormat="1" ht="18.75" customHeight="1" thickTop="1" thickBot="1">
      <c r="B16" s="147" t="s">
        <v>7</v>
      </c>
      <c r="C16" s="16"/>
      <c r="D16" s="326"/>
      <c r="E16" s="327"/>
      <c r="F16" s="327"/>
      <c r="G16" s="328"/>
      <c r="H16" s="82"/>
      <c r="I16" s="17" t="s">
        <v>12</v>
      </c>
      <c r="J16" s="16"/>
      <c r="K16" s="88" t="e">
        <f>G25/M14</f>
        <v>#DIV/0!</v>
      </c>
      <c r="L16" s="17" t="s">
        <v>5</v>
      </c>
      <c r="M16" s="16"/>
      <c r="N16" s="16"/>
      <c r="O16" s="16"/>
      <c r="P16" s="16"/>
      <c r="Q16" s="89">
        <f>G23</f>
        <v>0</v>
      </c>
      <c r="R16" s="17" t="s">
        <v>6</v>
      </c>
      <c r="S16" s="16"/>
      <c r="T16" s="16"/>
      <c r="U16" s="305" t="e">
        <f>MIN(10,(K16*10))</f>
        <v>#DIV/0!</v>
      </c>
      <c r="V16" s="306"/>
      <c r="W16" s="306"/>
      <c r="X16" s="306"/>
      <c r="Y16" s="306"/>
      <c r="Z16" s="306"/>
      <c r="AA16" s="54"/>
    </row>
    <row r="17" spans="2:30" s="1" customFormat="1" ht="18" customHeight="1" thickTop="1" thickBot="1">
      <c r="B17" s="147" t="s">
        <v>8</v>
      </c>
      <c r="C17" s="16"/>
      <c r="D17" s="329"/>
      <c r="E17" s="330"/>
      <c r="F17" s="330"/>
      <c r="G17" s="331"/>
      <c r="H17" s="82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306"/>
      <c r="V17" s="306"/>
      <c r="W17" s="306"/>
      <c r="X17" s="306"/>
      <c r="Y17" s="306"/>
      <c r="Z17" s="306"/>
      <c r="AA17" s="54"/>
    </row>
    <row r="18" spans="2:30" s="1" customFormat="1" ht="18" customHeight="1" thickTop="1">
      <c r="B18" s="148"/>
      <c r="C18" s="16"/>
      <c r="D18" s="81"/>
      <c r="E18" s="82"/>
      <c r="F18" s="82"/>
      <c r="G18" s="82"/>
      <c r="H18" s="82"/>
      <c r="I18" s="17"/>
      <c r="J18" s="16"/>
      <c r="K18" s="39"/>
      <c r="L18" s="17"/>
      <c r="M18" s="16"/>
      <c r="N18" s="16"/>
      <c r="O18" s="16"/>
      <c r="P18" s="16"/>
      <c r="Q18" s="40"/>
      <c r="R18" s="17"/>
      <c r="S18" s="16"/>
      <c r="T18" s="16"/>
      <c r="U18" s="306"/>
      <c r="V18" s="306"/>
      <c r="W18" s="306"/>
      <c r="X18" s="306"/>
      <c r="Y18" s="306"/>
      <c r="Z18" s="306"/>
      <c r="AA18" s="54"/>
    </row>
    <row r="19" spans="2:30" s="1" customFormat="1" ht="18.75" customHeight="1">
      <c r="B19" s="149" t="s">
        <v>64</v>
      </c>
      <c r="C19" s="16"/>
      <c r="D19" s="83"/>
      <c r="E19" s="83"/>
      <c r="F19" s="83"/>
      <c r="G19" s="16"/>
      <c r="H19" s="83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306"/>
      <c r="V19" s="306"/>
      <c r="W19" s="306"/>
      <c r="X19" s="306"/>
      <c r="Y19" s="306"/>
      <c r="Z19" s="306"/>
      <c r="AA19" s="54"/>
    </row>
    <row r="20" spans="2:30" s="1" customFormat="1" ht="18" customHeight="1">
      <c r="B20" s="55" t="s">
        <v>62</v>
      </c>
      <c r="C20" s="16"/>
      <c r="D20" s="84"/>
      <c r="E20" s="83"/>
      <c r="F20" s="83"/>
      <c r="G20" s="83"/>
      <c r="H20" s="289" t="b">
        <v>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306"/>
      <c r="V20" s="306"/>
      <c r="W20" s="306"/>
      <c r="X20" s="306"/>
      <c r="Y20" s="306"/>
      <c r="Z20" s="306"/>
      <c r="AA20" s="54"/>
    </row>
    <row r="21" spans="2:30" s="1" customFormat="1" ht="16.5">
      <c r="B21" s="55" t="s">
        <v>63</v>
      </c>
      <c r="C21" s="16"/>
      <c r="D21" s="16"/>
      <c r="E21" s="16"/>
      <c r="F21" s="16"/>
      <c r="G21" s="16"/>
      <c r="H21" s="290" t="b">
        <v>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 t="s">
        <v>9</v>
      </c>
      <c r="U21" s="306"/>
      <c r="V21" s="306"/>
      <c r="W21" s="306"/>
      <c r="X21" s="306"/>
      <c r="Y21" s="306"/>
      <c r="Z21" s="306"/>
      <c r="AA21" s="54"/>
    </row>
    <row r="22" spans="2:30" s="1" customFormat="1" ht="17.25" thickBot="1">
      <c r="B22" s="53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79"/>
      <c r="U22" s="306"/>
      <c r="V22" s="306"/>
      <c r="W22" s="306"/>
      <c r="X22" s="306"/>
      <c r="Y22" s="306"/>
      <c r="Z22" s="306"/>
      <c r="AA22" s="54"/>
    </row>
    <row r="23" spans="2:30" s="1" customFormat="1" ht="18" thickTop="1" thickBot="1">
      <c r="B23" s="55" t="s">
        <v>1</v>
      </c>
      <c r="C23" s="16"/>
      <c r="D23" s="16"/>
      <c r="E23" s="16"/>
      <c r="F23" s="16"/>
      <c r="G23" s="90">
        <v>0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306"/>
      <c r="V23" s="306"/>
      <c r="W23" s="306"/>
      <c r="X23" s="306"/>
      <c r="Y23" s="306"/>
      <c r="Z23" s="306"/>
      <c r="AA23" s="54"/>
    </row>
    <row r="24" spans="2:30" s="1" customFormat="1" ht="18" thickTop="1" thickBot="1">
      <c r="B24" s="53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306"/>
      <c r="V24" s="306"/>
      <c r="W24" s="306"/>
      <c r="X24" s="306"/>
      <c r="Y24" s="306"/>
      <c r="Z24" s="306"/>
      <c r="AA24" s="54"/>
    </row>
    <row r="25" spans="2:30" s="1" customFormat="1" ht="18" thickTop="1" thickBot="1">
      <c r="B25" s="55" t="s">
        <v>4</v>
      </c>
      <c r="C25" s="16"/>
      <c r="D25" s="16"/>
      <c r="E25" s="16"/>
      <c r="F25" s="16"/>
      <c r="G25" s="41">
        <v>0</v>
      </c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306"/>
      <c r="V25" s="306"/>
      <c r="W25" s="306"/>
      <c r="X25" s="306"/>
      <c r="Y25" s="306"/>
      <c r="Z25" s="306"/>
      <c r="AA25" s="54"/>
    </row>
    <row r="26" spans="2:30" s="1" customFormat="1" ht="17.25" thickTop="1">
      <c r="B26" s="53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79"/>
      <c r="U26" s="17"/>
      <c r="V26" s="17"/>
      <c r="W26" s="16"/>
      <c r="X26" s="16"/>
      <c r="Y26" s="16"/>
      <c r="Z26" s="16"/>
      <c r="AA26" s="54"/>
      <c r="AD26" s="18">
        <f>G25</f>
        <v>0</v>
      </c>
    </row>
    <row r="27" spans="2:30" s="1" customFormat="1" ht="16.5">
      <c r="B27" s="53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79"/>
      <c r="U27" s="17"/>
      <c r="V27" s="17"/>
      <c r="W27" s="16"/>
      <c r="X27" s="16"/>
      <c r="Y27" s="16"/>
      <c r="Z27" s="16"/>
      <c r="AA27" s="54"/>
      <c r="AD27" s="18"/>
    </row>
    <row r="28" spans="2:30" s="1" customFormat="1" ht="15.75" customHeight="1">
      <c r="B28" s="53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7"/>
      <c r="V28" s="16"/>
      <c r="W28" s="16"/>
      <c r="X28" s="16"/>
      <c r="Y28" s="16"/>
      <c r="Z28" s="16"/>
      <c r="AA28" s="54"/>
      <c r="AD28" s="18">
        <f>M14</f>
        <v>0</v>
      </c>
    </row>
    <row r="29" spans="2:30" s="1" customFormat="1" ht="15.75" customHeight="1" thickBot="1">
      <c r="B29" s="56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150"/>
      <c r="V29" s="57"/>
      <c r="W29" s="57"/>
      <c r="X29" s="57"/>
      <c r="Y29" s="57"/>
      <c r="Z29" s="57"/>
      <c r="AA29" s="58"/>
      <c r="AD29" s="18"/>
    </row>
    <row r="30" spans="2:30" s="1" customFormat="1" ht="15.75" customHeight="1" thickTop="1" thickBot="1">
      <c r="U30" s="136"/>
      <c r="AD30" s="18"/>
    </row>
    <row r="31" spans="2:30" s="1" customFormat="1" ht="11.25" customHeight="1" thickTop="1" thickBot="1">
      <c r="B31" s="91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3"/>
    </row>
    <row r="32" spans="2:30" s="1" customFormat="1" ht="18.75" thickTop="1" thickBot="1">
      <c r="B32" s="94" t="s">
        <v>3</v>
      </c>
      <c r="C32" s="19"/>
      <c r="D32" s="19"/>
      <c r="E32" s="19"/>
      <c r="F32" s="19"/>
      <c r="G32" s="41">
        <v>0</v>
      </c>
      <c r="H32" s="19"/>
      <c r="I32" s="19" t="s">
        <v>17</v>
      </c>
      <c r="J32" s="19"/>
      <c r="K32" s="19"/>
      <c r="L32" s="19"/>
      <c r="M32" s="19"/>
      <c r="N32" s="104">
        <f>ROUND(G23*3.75,0)</f>
        <v>0</v>
      </c>
      <c r="O32" s="19"/>
      <c r="P32" s="19"/>
      <c r="Q32" s="19"/>
      <c r="R32" s="19"/>
      <c r="S32" s="19"/>
      <c r="T32" s="95">
        <f>N32</f>
        <v>0</v>
      </c>
      <c r="U32" s="19"/>
      <c r="V32" s="19"/>
      <c r="W32" s="19"/>
      <c r="X32" s="19"/>
      <c r="Y32" s="19"/>
      <c r="Z32" s="19"/>
      <c r="AA32" s="96"/>
    </row>
    <row r="33" spans="2:27" s="1" customFormat="1" ht="17.25" thickTop="1">
      <c r="B33" s="97"/>
      <c r="C33" s="20"/>
      <c r="D33" s="19"/>
      <c r="E33" s="19"/>
      <c r="F33" s="19"/>
      <c r="G33" s="19"/>
      <c r="H33" s="20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98">
        <f>G32</f>
        <v>0</v>
      </c>
      <c r="U33" s="19"/>
      <c r="V33" s="19"/>
      <c r="W33" s="19"/>
      <c r="X33" s="19"/>
      <c r="Y33" s="19"/>
      <c r="Z33" s="19"/>
      <c r="AA33" s="96"/>
    </row>
    <row r="34" spans="2:27" s="1" customFormat="1" ht="16.5">
      <c r="B34" s="97"/>
      <c r="C34" s="19"/>
      <c r="D34" s="19"/>
      <c r="E34" s="19"/>
      <c r="F34" s="19"/>
      <c r="G34" s="19"/>
      <c r="H34" s="19"/>
      <c r="I34" s="19" t="s">
        <v>11</v>
      </c>
      <c r="J34" s="19"/>
      <c r="K34" s="21"/>
      <c r="L34" s="105" t="e">
        <f>G32/N32</f>
        <v>#DIV/0!</v>
      </c>
      <c r="M34" s="19" t="s">
        <v>13</v>
      </c>
      <c r="N34" s="19"/>
      <c r="O34" s="19"/>
      <c r="P34" s="19"/>
      <c r="Q34" s="106">
        <f>G23</f>
        <v>0</v>
      </c>
      <c r="R34" s="19" t="s">
        <v>6</v>
      </c>
      <c r="S34" s="19"/>
      <c r="T34" s="19"/>
      <c r="U34" s="307" t="e">
        <f>MIN(10,(L34*10))</f>
        <v>#DIV/0!</v>
      </c>
      <c r="V34" s="308"/>
      <c r="W34" s="308"/>
      <c r="X34" s="308"/>
      <c r="Y34" s="308"/>
      <c r="Z34" s="308"/>
      <c r="AA34" s="96"/>
    </row>
    <row r="35" spans="2:27" s="1" customFormat="1" ht="16.5">
      <c r="B35" s="97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308"/>
      <c r="V35" s="308"/>
      <c r="W35" s="308"/>
      <c r="X35" s="308"/>
      <c r="Y35" s="308"/>
      <c r="Z35" s="308"/>
      <c r="AA35" s="96"/>
    </row>
    <row r="36" spans="2:27">
      <c r="B36" s="9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308"/>
      <c r="V36" s="308"/>
      <c r="W36" s="308"/>
      <c r="X36" s="308"/>
      <c r="Y36" s="308"/>
      <c r="Z36" s="308"/>
      <c r="AA36" s="100"/>
    </row>
    <row r="37" spans="2:27" s="1" customFormat="1" ht="16.5">
      <c r="B37" s="97"/>
      <c r="C37" s="20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308"/>
      <c r="V37" s="308"/>
      <c r="W37" s="308"/>
      <c r="X37" s="308"/>
      <c r="Y37" s="308"/>
      <c r="Z37" s="308"/>
      <c r="AA37" s="96"/>
    </row>
    <row r="38" spans="2:27" s="1" customFormat="1" ht="16.5">
      <c r="B38" s="97"/>
      <c r="C38" s="19"/>
      <c r="D38" s="20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308"/>
      <c r="V38" s="308"/>
      <c r="W38" s="308"/>
      <c r="X38" s="308"/>
      <c r="Y38" s="308"/>
      <c r="Z38" s="308"/>
      <c r="AA38" s="96"/>
    </row>
    <row r="39" spans="2:27" s="1" customFormat="1" ht="16.5">
      <c r="B39" s="97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308"/>
      <c r="V39" s="308"/>
      <c r="W39" s="308"/>
      <c r="X39" s="308"/>
      <c r="Y39" s="308"/>
      <c r="Z39" s="308"/>
      <c r="AA39" s="96"/>
    </row>
    <row r="40" spans="2:27" s="1" customFormat="1" ht="16.5" customHeight="1">
      <c r="B40" s="97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308"/>
      <c r="V40" s="308"/>
      <c r="W40" s="308"/>
      <c r="X40" s="308"/>
      <c r="Y40" s="308"/>
      <c r="Z40" s="308"/>
      <c r="AA40" s="96"/>
    </row>
    <row r="41" spans="2:27" s="1" customFormat="1" ht="16.5" customHeight="1">
      <c r="B41" s="97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308"/>
      <c r="V41" s="308"/>
      <c r="W41" s="308"/>
      <c r="X41" s="308"/>
      <c r="Y41" s="308"/>
      <c r="Z41" s="308"/>
      <c r="AA41" s="96"/>
    </row>
    <row r="42" spans="2:27" s="1" customFormat="1" ht="16.5" customHeight="1">
      <c r="B42" s="97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308"/>
      <c r="V42" s="308"/>
      <c r="W42" s="308"/>
      <c r="X42" s="308"/>
      <c r="Y42" s="308"/>
      <c r="Z42" s="308"/>
      <c r="AA42" s="96"/>
    </row>
    <row r="43" spans="2:27" ht="29.25" customHeight="1" thickBot="1"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3"/>
    </row>
    <row r="44" spans="2:27" ht="16.5" customHeight="1" thickTop="1"/>
    <row r="45" spans="2:27" ht="16.5"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</row>
    <row r="46" spans="2:27" ht="16.5"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</row>
    <row r="47" spans="2:27" ht="16.5"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</row>
    <row r="48" spans="2:27" ht="18" customHeight="1">
      <c r="B48" s="188"/>
      <c r="C48" s="188"/>
      <c r="D48" s="188"/>
      <c r="E48" s="188"/>
      <c r="F48" s="188"/>
      <c r="G48" s="188"/>
      <c r="H48" s="188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</row>
    <row r="49" spans="2:31" ht="15.75" customHeight="1">
      <c r="B49" s="188"/>
      <c r="C49" s="188"/>
      <c r="D49" s="188"/>
      <c r="E49" s="188"/>
      <c r="F49" s="188"/>
      <c r="G49" s="188"/>
      <c r="H49" s="188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91"/>
      <c r="Y49" s="187"/>
      <c r="Z49" s="187"/>
      <c r="AA49" s="187"/>
    </row>
    <row r="50" spans="2:31" ht="16.5" customHeight="1">
      <c r="B50" s="188"/>
      <c r="C50" s="188"/>
      <c r="D50" s="188"/>
      <c r="E50" s="188"/>
      <c r="F50" s="188"/>
      <c r="G50" s="188"/>
      <c r="H50" s="188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C50" s="1"/>
    </row>
    <row r="51" spans="2:31" ht="16.5" customHeight="1" thickBot="1">
      <c r="B51" s="188"/>
      <c r="C51" s="188"/>
      <c r="D51" s="188"/>
      <c r="E51" s="188"/>
      <c r="F51" s="188"/>
      <c r="G51" s="188"/>
      <c r="H51" s="188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C51" s="31"/>
    </row>
    <row r="52" spans="2:31" ht="7.5" customHeight="1" thickTop="1">
      <c r="B52" s="194"/>
      <c r="C52" s="195"/>
      <c r="D52" s="195"/>
      <c r="E52" s="195"/>
      <c r="F52" s="195"/>
      <c r="G52" s="195"/>
      <c r="H52" s="195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7"/>
      <c r="AC52" s="31"/>
    </row>
    <row r="53" spans="2:31" ht="17.25" thickBot="1">
      <c r="B53" s="198" t="s">
        <v>42</v>
      </c>
      <c r="C53" s="16"/>
      <c r="D53" s="16"/>
      <c r="E53" s="16"/>
      <c r="F53" s="16"/>
      <c r="G53" s="16"/>
      <c r="H53" s="16"/>
      <c r="I53" s="17" t="s">
        <v>41</v>
      </c>
      <c r="J53" s="16"/>
      <c r="K53" s="16"/>
      <c r="L53" s="16"/>
      <c r="M53" s="16"/>
      <c r="N53" s="16"/>
      <c r="O53" s="16"/>
      <c r="P53" s="16"/>
      <c r="Q53" s="16"/>
      <c r="R53" s="16"/>
      <c r="S53" s="192"/>
      <c r="T53" s="16"/>
      <c r="U53" s="16"/>
      <c r="V53" s="16"/>
      <c r="W53" s="16"/>
      <c r="X53" s="16"/>
      <c r="Y53" s="16"/>
      <c r="Z53" s="16"/>
      <c r="AA53" s="199"/>
      <c r="AC53" s="31"/>
    </row>
    <row r="54" spans="2:31" ht="18" thickTop="1" thickBot="1">
      <c r="B54" s="198" t="s">
        <v>43</v>
      </c>
      <c r="C54" s="16"/>
      <c r="D54" s="16"/>
      <c r="E54" s="16"/>
      <c r="F54" s="192"/>
      <c r="G54" s="41">
        <v>0</v>
      </c>
      <c r="H54" s="192"/>
      <c r="I54" s="17" t="s">
        <v>40</v>
      </c>
      <c r="J54" s="200">
        <f>G23</f>
        <v>0</v>
      </c>
      <c r="K54" s="17" t="s">
        <v>34</v>
      </c>
      <c r="L54" s="17"/>
      <c r="M54" s="190">
        <f>IF(J54&lt;2,1,IF(J54&lt;3,8,IF(J54&lt;4,10,IF(J54&lt;6,12,IF(J54&lt;8,14,IF(J54&lt;10,16,IF(J54&lt;12,18,IF(J54&lt;14,20,IF(J54&lt;16,22,IF(J54&lt;18,24,IF(J54&lt;20,26,IF(J54&lt;22,28,IF(J54&lt;24,30,IF(J54&lt;26,32,IF(J54&lt;28,34,IF(J54&lt;30,36,IF(J54&lt;32,38,IF(J54&lt;34,40))))))))))))))))))</f>
        <v>1</v>
      </c>
      <c r="N54" s="16"/>
      <c r="O54" s="16"/>
      <c r="P54" s="16"/>
      <c r="Q54" s="16"/>
      <c r="R54" s="16"/>
      <c r="S54" s="192"/>
      <c r="T54" s="192"/>
      <c r="U54" s="192"/>
      <c r="V54" s="16"/>
      <c r="W54" s="16"/>
      <c r="X54" s="192"/>
      <c r="Y54" s="192"/>
      <c r="Z54" s="16"/>
      <c r="AA54" s="199"/>
      <c r="AC54" s="32"/>
    </row>
    <row r="55" spans="2:31" ht="17.25" thickTop="1">
      <c r="B55" s="201"/>
      <c r="C55" s="16"/>
      <c r="D55" s="16"/>
      <c r="E55" s="16"/>
      <c r="F55" s="16"/>
      <c r="G55" s="302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92"/>
      <c r="Y55" s="192"/>
      <c r="Z55" s="16"/>
      <c r="AA55" s="199"/>
      <c r="AC55" s="33"/>
    </row>
    <row r="56" spans="2:31" ht="16.5">
      <c r="B56" s="201"/>
      <c r="C56" s="16"/>
      <c r="D56" s="16"/>
      <c r="E56" s="16"/>
      <c r="F56" s="16"/>
      <c r="G56" s="16"/>
      <c r="H56" s="16"/>
      <c r="I56" s="17" t="s">
        <v>35</v>
      </c>
      <c r="J56" s="16"/>
      <c r="K56" s="193">
        <f>G54/M54</f>
        <v>0</v>
      </c>
      <c r="L56" s="17" t="s">
        <v>36</v>
      </c>
      <c r="M56" s="40"/>
      <c r="N56" s="16"/>
      <c r="O56" s="16"/>
      <c r="P56" s="16"/>
      <c r="Q56" s="16"/>
      <c r="R56" s="16"/>
      <c r="S56" s="200">
        <f>G23</f>
        <v>0</v>
      </c>
      <c r="T56" s="16"/>
      <c r="U56" s="16"/>
      <c r="V56" s="16"/>
      <c r="W56" s="16"/>
      <c r="X56" s="192"/>
      <c r="Y56" s="192"/>
      <c r="Z56" s="16"/>
      <c r="AA56" s="199"/>
      <c r="AC56" s="31"/>
    </row>
    <row r="57" spans="2:31" ht="16.5">
      <c r="B57" s="201"/>
      <c r="C57" s="16"/>
      <c r="D57" s="16"/>
      <c r="E57" s="16"/>
      <c r="F57" s="16"/>
      <c r="G57" s="16"/>
      <c r="H57" s="16"/>
      <c r="I57" s="17" t="s">
        <v>37</v>
      </c>
      <c r="J57" s="17"/>
      <c r="K57" s="189"/>
      <c r="L57" s="16"/>
      <c r="M57" s="40"/>
      <c r="N57" s="16"/>
      <c r="O57" s="16"/>
      <c r="P57" s="16"/>
      <c r="Q57" s="16"/>
      <c r="R57" s="16"/>
      <c r="S57" s="40"/>
      <c r="T57" s="16"/>
      <c r="U57" s="16"/>
      <c r="V57" s="16"/>
      <c r="W57" s="16"/>
      <c r="X57" s="192"/>
      <c r="Y57" s="192"/>
      <c r="Z57" s="16"/>
      <c r="AA57" s="199"/>
      <c r="AC57" s="31"/>
    </row>
    <row r="58" spans="2:31" ht="6.75" customHeight="1">
      <c r="B58" s="201"/>
      <c r="C58" s="16"/>
      <c r="D58" s="16"/>
      <c r="E58" s="16"/>
      <c r="F58" s="16"/>
      <c r="G58" s="16"/>
      <c r="H58" s="16"/>
      <c r="I58" s="16" t="s">
        <v>44</v>
      </c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92"/>
      <c r="Y58" s="192"/>
      <c r="Z58" s="16"/>
      <c r="AA58" s="199"/>
      <c r="AC58" s="31"/>
    </row>
    <row r="59" spans="2:31" ht="16.5">
      <c r="B59" s="201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40"/>
      <c r="R59" s="16"/>
      <c r="S59" s="16"/>
      <c r="T59" s="192"/>
      <c r="U59" s="192"/>
      <c r="V59" s="192"/>
      <c r="W59" s="192"/>
      <c r="X59" s="192"/>
      <c r="Y59" s="192"/>
      <c r="Z59" s="16"/>
      <c r="AA59" s="199"/>
      <c r="AC59" s="31"/>
      <c r="AD59" s="264">
        <f>G54</f>
        <v>0</v>
      </c>
      <c r="AE59" s="263"/>
    </row>
    <row r="60" spans="2:31" ht="16.5">
      <c r="B60" s="201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92"/>
      <c r="U60" s="192"/>
      <c r="V60" s="192"/>
      <c r="W60" s="192"/>
      <c r="X60" s="192"/>
      <c r="Y60" s="192"/>
      <c r="Z60" s="16"/>
      <c r="AA60" s="199"/>
      <c r="AC60" s="31"/>
      <c r="AD60" s="264">
        <f>M54</f>
        <v>1</v>
      </c>
      <c r="AE60" s="263"/>
    </row>
    <row r="61" spans="2:31" ht="16.5">
      <c r="B61" s="201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92"/>
      <c r="U61" s="192"/>
      <c r="V61" s="192"/>
      <c r="W61" s="192"/>
      <c r="X61" s="303">
        <f>MIN(10,(K56*10))</f>
        <v>0</v>
      </c>
      <c r="Y61" s="304"/>
      <c r="Z61" s="16"/>
      <c r="AA61" s="199"/>
      <c r="AC61" s="31"/>
      <c r="AD61" s="263"/>
      <c r="AE61" s="263"/>
    </row>
    <row r="62" spans="2:31" ht="16.5">
      <c r="B62" s="201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92"/>
      <c r="U62" s="192"/>
      <c r="V62" s="192"/>
      <c r="W62" s="192"/>
      <c r="X62" s="304"/>
      <c r="Y62" s="304"/>
      <c r="Z62" s="16"/>
      <c r="AA62" s="199"/>
      <c r="AC62" s="31"/>
    </row>
    <row r="63" spans="2:31" ht="16.5">
      <c r="B63" s="201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92"/>
      <c r="U63" s="192"/>
      <c r="V63" s="192"/>
      <c r="W63" s="192"/>
      <c r="X63" s="304"/>
      <c r="Y63" s="304"/>
      <c r="Z63" s="16"/>
      <c r="AA63" s="199"/>
      <c r="AC63" s="31"/>
    </row>
    <row r="64" spans="2:31" ht="16.5">
      <c r="B64" s="201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92"/>
      <c r="U64" s="192"/>
      <c r="V64" s="192"/>
      <c r="W64" s="192"/>
      <c r="X64" s="304"/>
      <c r="Y64" s="304"/>
      <c r="Z64" s="16"/>
      <c r="AA64" s="199"/>
    </row>
    <row r="65" spans="2:27" ht="16.5">
      <c r="B65" s="201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92"/>
      <c r="U65" s="192"/>
      <c r="V65" s="192"/>
      <c r="W65" s="192"/>
      <c r="X65" s="192"/>
      <c r="Y65" s="192"/>
      <c r="Z65" s="16"/>
      <c r="AA65" s="199"/>
    </row>
    <row r="66" spans="2:27" ht="16.5">
      <c r="B66" s="201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92"/>
      <c r="U66" s="192"/>
      <c r="V66" s="192"/>
      <c r="W66" s="192"/>
      <c r="X66" s="192"/>
      <c r="Y66" s="192"/>
      <c r="Z66" s="16"/>
      <c r="AA66" s="199"/>
    </row>
    <row r="67" spans="2:27" ht="16.5">
      <c r="B67" s="201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92"/>
      <c r="U67" s="192"/>
      <c r="V67" s="192"/>
      <c r="W67" s="192"/>
      <c r="X67" s="192"/>
      <c r="Y67" s="192"/>
      <c r="Z67" s="16"/>
      <c r="AA67" s="199"/>
    </row>
    <row r="68" spans="2:27" ht="16.5">
      <c r="B68" s="201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92"/>
      <c r="U68" s="192"/>
      <c r="V68" s="192"/>
      <c r="W68" s="192"/>
      <c r="X68" s="192"/>
      <c r="Y68" s="192"/>
      <c r="Z68" s="16"/>
      <c r="AA68" s="199"/>
    </row>
    <row r="69" spans="2:27" ht="17.25" thickBot="1">
      <c r="B69" s="205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2"/>
      <c r="U69" s="202"/>
      <c r="V69" s="202"/>
      <c r="W69" s="202"/>
      <c r="X69" s="202"/>
      <c r="Y69" s="202"/>
      <c r="Z69" s="203"/>
      <c r="AA69" s="204"/>
    </row>
    <row r="70" spans="2:27" ht="16.5" customHeight="1" thickTop="1" thickBot="1"/>
    <row r="71" spans="2:27" ht="33.75" customHeight="1" thickTop="1">
      <c r="B71" s="171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3"/>
    </row>
    <row r="72" spans="2:27">
      <c r="B72" s="313" t="s">
        <v>33</v>
      </c>
      <c r="C72" s="314"/>
      <c r="D72" s="314"/>
      <c r="E72" s="314"/>
      <c r="F72" s="314"/>
      <c r="G72" s="314"/>
      <c r="H72" s="314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74"/>
    </row>
    <row r="73" spans="2:27" ht="16.5">
      <c r="B73" s="313"/>
      <c r="C73" s="314"/>
      <c r="D73" s="314"/>
      <c r="E73" s="314"/>
      <c r="F73" s="314"/>
      <c r="G73" s="314"/>
      <c r="H73" s="314"/>
      <c r="I73" s="12"/>
      <c r="J73" s="12"/>
      <c r="K73" s="12"/>
      <c r="L73" s="12"/>
      <c r="M73" s="12"/>
      <c r="N73" s="13"/>
      <c r="O73" s="22" t="s">
        <v>52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74"/>
    </row>
    <row r="74" spans="2:27" ht="15.75" customHeight="1">
      <c r="B74" s="313"/>
      <c r="C74" s="314"/>
      <c r="D74" s="314"/>
      <c r="E74" s="314"/>
      <c r="F74" s="314"/>
      <c r="G74" s="314"/>
      <c r="H74" s="31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23"/>
      <c r="X74" s="23"/>
      <c r="Y74" s="12"/>
      <c r="Z74" s="12"/>
      <c r="AA74" s="174"/>
    </row>
    <row r="75" spans="2:27" ht="33.75" customHeight="1" thickBot="1">
      <c r="B75" s="175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23"/>
      <c r="X75" s="23"/>
      <c r="Y75" s="12"/>
      <c r="Z75" s="12"/>
      <c r="AA75" s="174"/>
    </row>
    <row r="76" spans="2:27" ht="21.75" customHeight="1" thickTop="1">
      <c r="B76" s="183" t="s">
        <v>15</v>
      </c>
      <c r="C76" s="184"/>
      <c r="D76" s="184"/>
      <c r="E76" s="184"/>
      <c r="F76" s="184"/>
      <c r="G76" s="184"/>
      <c r="H76" s="184"/>
      <c r="I76" s="184"/>
      <c r="J76" s="185"/>
      <c r="K76" s="185"/>
      <c r="L76" s="185"/>
      <c r="M76" s="185"/>
      <c r="N76" s="185"/>
      <c r="O76" s="278"/>
      <c r="P76" s="279" t="b">
        <v>0</v>
      </c>
      <c r="Q76" s="278"/>
      <c r="R76" s="185"/>
      <c r="S76" s="185"/>
      <c r="T76" s="185"/>
      <c r="U76" s="185"/>
      <c r="V76" s="185"/>
      <c r="W76" s="316">
        <f>IF(P76,3.5,10)</f>
        <v>10</v>
      </c>
      <c r="X76" s="317"/>
      <c r="Y76" s="185"/>
      <c r="Z76" s="185"/>
      <c r="AA76" s="186"/>
    </row>
    <row r="77" spans="2:27" ht="14.25" customHeight="1">
      <c r="B77" s="175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280"/>
      <c r="P77" s="280"/>
      <c r="Q77" s="280"/>
      <c r="R77" s="12"/>
      <c r="S77" s="12"/>
      <c r="T77" s="12"/>
      <c r="U77" s="12"/>
      <c r="V77" s="12"/>
      <c r="W77" s="12"/>
      <c r="X77" s="12"/>
      <c r="Y77" s="12"/>
      <c r="Z77" s="12"/>
      <c r="AA77" s="174"/>
    </row>
    <row r="78" spans="2:27" ht="20.25" customHeight="1">
      <c r="B78" s="176" t="s">
        <v>14</v>
      </c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5"/>
      <c r="O78" s="265"/>
      <c r="P78" s="281" t="b">
        <v>0</v>
      </c>
      <c r="Q78" s="265"/>
      <c r="R78" s="25"/>
      <c r="S78" s="25"/>
      <c r="T78" s="25"/>
      <c r="U78" s="25"/>
      <c r="V78" s="25"/>
      <c r="W78" s="318">
        <f>IF(P78,4,10)</f>
        <v>10</v>
      </c>
      <c r="X78" s="318"/>
      <c r="Y78" s="25"/>
      <c r="Z78" s="25"/>
      <c r="AA78" s="177"/>
    </row>
    <row r="79" spans="2:27" ht="14.25" customHeight="1">
      <c r="B79" s="175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280"/>
      <c r="P79" s="280"/>
      <c r="Q79" s="280"/>
      <c r="R79" s="12"/>
      <c r="S79" s="12"/>
      <c r="T79" s="12"/>
      <c r="U79" s="12"/>
      <c r="V79" s="12"/>
      <c r="W79" s="12"/>
      <c r="X79" s="12"/>
      <c r="Y79" s="12"/>
      <c r="Z79" s="12"/>
      <c r="AA79" s="174"/>
    </row>
    <row r="80" spans="2:27" ht="19.5" customHeight="1">
      <c r="B80" s="178" t="s">
        <v>16</v>
      </c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65"/>
      <c r="P80" s="282" t="b">
        <v>0</v>
      </c>
      <c r="Q80" s="265"/>
      <c r="R80" s="25"/>
      <c r="S80" s="25"/>
      <c r="T80" s="25"/>
      <c r="U80" s="25"/>
      <c r="V80" s="25"/>
      <c r="W80" s="319">
        <f>IF(P80,10,5)</f>
        <v>5</v>
      </c>
      <c r="X80" s="319"/>
      <c r="Y80" s="25"/>
      <c r="Z80" s="25"/>
      <c r="AA80" s="177"/>
    </row>
    <row r="81" spans="2:27" ht="14.25" customHeight="1">
      <c r="B81" s="175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280"/>
      <c r="P81" s="280"/>
      <c r="Q81" s="280"/>
      <c r="R81" s="12"/>
      <c r="S81" s="12"/>
      <c r="T81" s="12"/>
      <c r="U81" s="12"/>
      <c r="V81" s="12"/>
      <c r="W81" s="12"/>
      <c r="X81" s="12"/>
      <c r="Y81" s="12"/>
      <c r="Z81" s="12"/>
      <c r="AA81" s="174"/>
    </row>
    <row r="82" spans="2:27" ht="19.5" customHeight="1">
      <c r="B82" s="178" t="s">
        <v>18</v>
      </c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65"/>
      <c r="P82" s="282" t="b">
        <v>0</v>
      </c>
      <c r="Q82" s="265"/>
      <c r="R82" s="25"/>
      <c r="S82" s="25"/>
      <c r="T82" s="25"/>
      <c r="U82" s="25"/>
      <c r="V82" s="25"/>
      <c r="W82" s="315">
        <f>IF(P82,10,5)</f>
        <v>5</v>
      </c>
      <c r="X82" s="315"/>
      <c r="Y82" s="25"/>
      <c r="Z82" s="25"/>
      <c r="AA82" s="177"/>
    </row>
    <row r="83" spans="2:27" ht="14.25" customHeight="1">
      <c r="B83" s="175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280"/>
      <c r="P83" s="280"/>
      <c r="Q83" s="280"/>
      <c r="R83" s="12"/>
      <c r="S83" s="12"/>
      <c r="T83" s="12"/>
      <c r="U83" s="12"/>
      <c r="V83" s="12"/>
      <c r="W83" s="12"/>
      <c r="X83" s="12"/>
      <c r="Y83" s="12"/>
      <c r="Z83" s="12"/>
      <c r="AA83" s="174"/>
    </row>
    <row r="84" spans="2:27" ht="21" customHeight="1" thickBot="1">
      <c r="B84" s="179" t="s">
        <v>19</v>
      </c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283"/>
      <c r="P84" s="284" t="b">
        <v>0</v>
      </c>
      <c r="Q84" s="283"/>
      <c r="R84" s="180"/>
      <c r="S84" s="180"/>
      <c r="T84" s="180"/>
      <c r="U84" s="180"/>
      <c r="V84" s="180"/>
      <c r="W84" s="180"/>
      <c r="X84" s="181">
        <f>IF(P84,10,5)</f>
        <v>5</v>
      </c>
      <c r="Y84" s="180"/>
      <c r="Z84" s="180"/>
      <c r="AA84" s="182"/>
    </row>
    <row r="85" spans="2:27" ht="21" customHeight="1" thickTop="1">
      <c r="B85" s="133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34"/>
      <c r="Q85" s="12"/>
      <c r="R85" s="12"/>
      <c r="S85" s="12"/>
      <c r="T85" s="12"/>
      <c r="U85" s="12"/>
      <c r="V85" s="12"/>
      <c r="W85" s="12"/>
      <c r="X85" s="135"/>
      <c r="Y85" s="12"/>
      <c r="Z85" s="12"/>
      <c r="AA85" s="12"/>
    </row>
    <row r="86" spans="2:27" ht="19.5" customHeight="1">
      <c r="B86" s="67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71"/>
      <c r="Q86" s="68"/>
      <c r="R86" s="68"/>
      <c r="S86" s="68"/>
      <c r="T86" s="68"/>
      <c r="U86" s="68"/>
      <c r="V86" s="68"/>
      <c r="W86" s="68"/>
      <c r="X86" s="72"/>
      <c r="Y86" s="68"/>
      <c r="Z86" s="68"/>
      <c r="AA86" s="73"/>
    </row>
    <row r="87" spans="2:27" ht="19.5" customHeight="1">
      <c r="B87" s="67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71"/>
      <c r="Q87" s="68"/>
      <c r="R87" s="68"/>
      <c r="S87" s="68"/>
      <c r="T87" s="68"/>
      <c r="U87" s="68"/>
      <c r="V87" s="68"/>
      <c r="W87" s="68"/>
      <c r="X87" s="72"/>
      <c r="Y87" s="68"/>
      <c r="Z87" s="68"/>
      <c r="AA87" s="73"/>
    </row>
    <row r="88" spans="2:27" ht="19.5" customHeight="1">
      <c r="B88" s="67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71"/>
      <c r="Q88" s="68"/>
      <c r="R88" s="68"/>
      <c r="S88" s="68"/>
      <c r="T88" s="68"/>
      <c r="U88" s="68"/>
      <c r="V88" s="68"/>
      <c r="W88" s="68"/>
      <c r="X88" s="72"/>
      <c r="Y88" s="68"/>
      <c r="Z88" s="68"/>
      <c r="AA88" s="73"/>
    </row>
    <row r="89" spans="2:27" ht="19.5" customHeight="1">
      <c r="B89" s="67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71"/>
      <c r="Q89" s="68"/>
      <c r="R89" s="68"/>
      <c r="S89" s="68"/>
      <c r="T89" s="68"/>
      <c r="U89" s="68"/>
      <c r="V89" s="68"/>
      <c r="W89" s="68"/>
      <c r="X89" s="72"/>
      <c r="Y89" s="68"/>
      <c r="Z89" s="68"/>
      <c r="AA89" s="73"/>
    </row>
    <row r="90" spans="2:27" ht="19.5" customHeight="1">
      <c r="B90" s="67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71"/>
      <c r="Q90" s="68"/>
      <c r="R90" s="68"/>
      <c r="S90" s="68"/>
      <c r="T90" s="68"/>
      <c r="U90" s="68"/>
      <c r="V90" s="68"/>
      <c r="W90" s="68"/>
      <c r="X90" s="72"/>
      <c r="Y90" s="68"/>
      <c r="Z90" s="68"/>
      <c r="AA90" s="73"/>
    </row>
    <row r="91" spans="2:27" ht="19.5" customHeight="1">
      <c r="B91" s="67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71"/>
      <c r="Q91" s="68"/>
      <c r="R91" s="68"/>
      <c r="S91" s="68"/>
      <c r="T91" s="68"/>
      <c r="U91" s="68"/>
      <c r="V91" s="68"/>
      <c r="W91" s="68"/>
      <c r="X91" s="72"/>
      <c r="Y91" s="68"/>
      <c r="Z91" s="68"/>
      <c r="AA91" s="73"/>
    </row>
    <row r="92" spans="2:27" ht="16.5" customHeight="1">
      <c r="B92" s="309"/>
      <c r="C92" s="310"/>
      <c r="D92" s="310"/>
      <c r="E92" s="310"/>
      <c r="F92" s="310"/>
      <c r="G92" s="310"/>
      <c r="H92" s="310"/>
      <c r="I92" s="68"/>
      <c r="J92" s="68"/>
      <c r="K92" s="68"/>
      <c r="L92" s="68"/>
      <c r="M92" s="68"/>
      <c r="N92" s="74"/>
      <c r="O92" s="68"/>
      <c r="P92" s="68"/>
      <c r="Q92" s="68"/>
      <c r="R92" s="68"/>
      <c r="S92" s="75"/>
      <c r="T92" s="68"/>
      <c r="U92" s="68"/>
      <c r="V92" s="68"/>
      <c r="W92" s="68"/>
      <c r="X92" s="68"/>
      <c r="Y92" s="68"/>
      <c r="Z92" s="68"/>
      <c r="AA92" s="73"/>
    </row>
    <row r="93" spans="2:27" ht="16.5" customHeight="1">
      <c r="B93" s="309"/>
      <c r="C93" s="310"/>
      <c r="D93" s="310"/>
      <c r="E93" s="310"/>
      <c r="F93" s="310"/>
      <c r="G93" s="310"/>
      <c r="H93" s="310"/>
      <c r="I93" s="68"/>
      <c r="J93" s="68"/>
      <c r="K93" s="68"/>
      <c r="L93" s="68"/>
      <c r="M93" s="68"/>
      <c r="N93" s="74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73"/>
    </row>
    <row r="94" spans="2:27" ht="16.5" customHeight="1">
      <c r="B94" s="309"/>
      <c r="C94" s="310"/>
      <c r="D94" s="310"/>
      <c r="E94" s="310"/>
      <c r="F94" s="310"/>
      <c r="G94" s="310"/>
      <c r="H94" s="310"/>
      <c r="I94" s="68"/>
      <c r="J94" s="68"/>
      <c r="K94" s="68"/>
      <c r="L94" s="68"/>
      <c r="M94" s="68"/>
      <c r="N94" s="74"/>
      <c r="O94" s="76"/>
      <c r="P94" s="76"/>
      <c r="Q94" s="68"/>
      <c r="R94" s="68"/>
      <c r="S94" s="75"/>
      <c r="T94" s="68"/>
      <c r="U94" s="68"/>
      <c r="V94" s="68"/>
      <c r="W94" s="68"/>
      <c r="X94" s="68"/>
      <c r="Y94" s="68"/>
      <c r="Z94" s="68"/>
      <c r="AA94" s="73"/>
    </row>
    <row r="95" spans="2:27" ht="16.5" customHeight="1">
      <c r="B95" s="69"/>
      <c r="C95" s="70"/>
      <c r="D95" s="70"/>
      <c r="E95" s="70"/>
      <c r="F95" s="70"/>
      <c r="G95" s="70"/>
      <c r="H95" s="70"/>
      <c r="I95" s="68"/>
      <c r="J95" s="68"/>
      <c r="K95" s="68"/>
      <c r="L95" s="68"/>
      <c r="M95" s="68"/>
      <c r="N95" s="74"/>
      <c r="O95" s="76"/>
      <c r="P95" s="76"/>
      <c r="Q95" s="68"/>
      <c r="R95" s="68"/>
      <c r="S95" s="75"/>
      <c r="T95" s="68"/>
      <c r="U95" s="68"/>
      <c r="V95" s="68"/>
      <c r="W95" s="68"/>
      <c r="X95" s="68"/>
      <c r="Y95" s="68"/>
      <c r="Z95" s="68"/>
      <c r="AA95" s="73"/>
    </row>
    <row r="96" spans="2:27" ht="16.5" customHeight="1">
      <c r="B96" s="69"/>
      <c r="C96" s="70"/>
      <c r="D96" s="70"/>
      <c r="E96" s="70"/>
      <c r="F96" s="70"/>
      <c r="G96" s="70"/>
      <c r="H96" s="70"/>
      <c r="I96" s="68"/>
      <c r="J96" s="68"/>
      <c r="K96" s="68"/>
      <c r="L96" s="68"/>
      <c r="M96" s="68"/>
      <c r="N96" s="74"/>
      <c r="O96" s="76"/>
      <c r="P96" s="76"/>
      <c r="Q96" s="68"/>
      <c r="R96" s="68"/>
      <c r="S96" s="75"/>
      <c r="T96" s="68"/>
      <c r="U96" s="68"/>
      <c r="V96" s="68"/>
      <c r="W96" s="68"/>
      <c r="X96" s="68"/>
      <c r="Y96" s="68"/>
      <c r="Z96" s="68"/>
      <c r="AA96" s="73"/>
    </row>
    <row r="97" spans="2:32" ht="16.5" customHeight="1">
      <c r="B97" s="69"/>
      <c r="C97" s="70"/>
      <c r="D97" s="70"/>
      <c r="E97" s="70"/>
      <c r="F97" s="70"/>
      <c r="G97" s="70"/>
      <c r="H97" s="70"/>
      <c r="I97" s="68"/>
      <c r="J97" s="68"/>
      <c r="K97" s="68"/>
      <c r="L97" s="68"/>
      <c r="M97" s="68"/>
      <c r="N97" s="74"/>
      <c r="O97" s="76"/>
      <c r="P97" s="76"/>
      <c r="Q97" s="68"/>
      <c r="R97" s="68"/>
      <c r="S97" s="75"/>
      <c r="T97" s="68"/>
      <c r="U97" s="68"/>
      <c r="V97" s="68"/>
      <c r="W97" s="68"/>
      <c r="X97" s="68"/>
      <c r="Y97" s="68"/>
      <c r="Z97" s="68"/>
      <c r="AA97" s="73"/>
    </row>
    <row r="98" spans="2:32" ht="16.5" customHeight="1">
      <c r="B98" s="69"/>
      <c r="C98" s="70"/>
      <c r="D98" s="70"/>
      <c r="E98" s="70"/>
      <c r="F98" s="70"/>
      <c r="G98" s="70"/>
      <c r="H98" s="70"/>
      <c r="I98" s="68"/>
      <c r="J98" s="68"/>
      <c r="K98" s="68"/>
      <c r="L98" s="68"/>
      <c r="M98" s="68"/>
      <c r="N98" s="74"/>
      <c r="O98" s="76"/>
      <c r="P98" s="76"/>
      <c r="Q98" s="68"/>
      <c r="R98" s="68"/>
      <c r="S98" s="75"/>
      <c r="T98" s="68"/>
      <c r="U98" s="68"/>
      <c r="V98" s="68"/>
      <c r="W98" s="68"/>
      <c r="X98" s="68"/>
      <c r="Y98" s="68"/>
      <c r="Z98" s="68"/>
      <c r="AA98" s="73"/>
    </row>
    <row r="99" spans="2:32" ht="16.5" customHeight="1">
      <c r="B99" s="69"/>
      <c r="C99" s="70"/>
      <c r="D99" s="70"/>
      <c r="E99" s="70"/>
      <c r="F99" s="70"/>
      <c r="G99" s="70"/>
      <c r="H99" s="70"/>
      <c r="I99" s="68"/>
      <c r="J99" s="68"/>
      <c r="K99" s="68"/>
      <c r="L99" s="68"/>
      <c r="M99" s="68"/>
      <c r="N99" s="74"/>
      <c r="O99" s="76"/>
      <c r="P99" s="76"/>
      <c r="Q99" s="68"/>
      <c r="R99" s="68"/>
      <c r="S99" s="75"/>
      <c r="T99" s="68"/>
      <c r="U99" s="68"/>
      <c r="V99" s="68"/>
      <c r="W99" s="68"/>
      <c r="X99" s="68"/>
      <c r="Y99" s="68"/>
      <c r="Z99" s="68"/>
      <c r="AA99" s="73"/>
    </row>
    <row r="100" spans="2:32" ht="16.5" customHeight="1">
      <c r="B100" s="69"/>
      <c r="C100" s="70"/>
      <c r="D100" s="70"/>
      <c r="E100" s="70"/>
      <c r="F100" s="70"/>
      <c r="G100" s="70"/>
      <c r="H100" s="70"/>
      <c r="I100" s="68"/>
      <c r="J100" s="68"/>
      <c r="K100" s="68"/>
      <c r="L100" s="68"/>
      <c r="M100" s="68"/>
      <c r="N100" s="74"/>
      <c r="O100" s="76"/>
      <c r="P100" s="76"/>
      <c r="Q100" s="68"/>
      <c r="R100" s="68"/>
      <c r="S100" s="75"/>
      <c r="T100" s="68"/>
      <c r="U100" s="68"/>
      <c r="V100" s="68"/>
      <c r="W100" s="68"/>
      <c r="X100" s="68"/>
      <c r="Y100" s="68"/>
      <c r="Z100" s="68"/>
      <c r="AA100" s="73"/>
    </row>
    <row r="101" spans="2:32" ht="16.5" customHeight="1">
      <c r="B101" s="69"/>
      <c r="C101" s="70"/>
      <c r="D101" s="70"/>
      <c r="E101" s="70"/>
      <c r="F101" s="70"/>
      <c r="G101" s="70"/>
      <c r="H101" s="70"/>
      <c r="I101" s="68"/>
      <c r="J101" s="68"/>
      <c r="K101" s="68"/>
      <c r="L101" s="68"/>
      <c r="M101" s="68"/>
      <c r="N101" s="74"/>
      <c r="O101" s="76"/>
      <c r="P101" s="76"/>
      <c r="Q101" s="68"/>
      <c r="R101" s="68"/>
      <c r="S101" s="75"/>
      <c r="T101" s="68"/>
      <c r="U101" s="68"/>
      <c r="V101" s="68"/>
      <c r="W101" s="68"/>
      <c r="X101" s="68"/>
      <c r="Y101" s="68"/>
      <c r="Z101" s="68"/>
      <c r="AA101" s="73"/>
    </row>
    <row r="102" spans="2:32" ht="15.75" customHeight="1" thickBot="1">
      <c r="B102" s="108"/>
      <c r="C102" s="109"/>
      <c r="D102" s="109"/>
      <c r="E102" s="109"/>
      <c r="F102" s="109"/>
      <c r="G102" s="109"/>
      <c r="H102" s="109"/>
      <c r="I102" s="76"/>
      <c r="J102" s="76"/>
      <c r="K102" s="68"/>
      <c r="L102" s="76"/>
      <c r="M102" s="68"/>
      <c r="N102" s="74"/>
      <c r="O102" s="76"/>
      <c r="P102" s="76"/>
      <c r="Q102" s="68"/>
      <c r="R102" s="76"/>
      <c r="S102" s="75"/>
      <c r="T102" s="76"/>
      <c r="U102" s="76"/>
      <c r="V102" s="76"/>
      <c r="W102" s="76"/>
      <c r="X102" s="76"/>
      <c r="Y102" s="76"/>
      <c r="Z102" s="76"/>
      <c r="AA102" s="110"/>
    </row>
    <row r="103" spans="2:32" ht="15.75" customHeight="1" thickTop="1">
      <c r="B103" s="111"/>
      <c r="C103" s="112"/>
      <c r="D103" s="112"/>
      <c r="E103" s="112"/>
      <c r="F103" s="112"/>
      <c r="G103" s="112"/>
      <c r="H103" s="112"/>
      <c r="I103" s="113"/>
      <c r="J103" s="113"/>
      <c r="K103" s="60"/>
      <c r="L103" s="113"/>
      <c r="M103" s="60"/>
      <c r="N103" s="114"/>
      <c r="O103" s="113"/>
      <c r="P103" s="113"/>
      <c r="Q103" s="60"/>
      <c r="R103" s="113"/>
      <c r="S103" s="115"/>
      <c r="T103" s="113"/>
      <c r="U103" s="113"/>
      <c r="V103" s="113"/>
      <c r="W103" s="113"/>
      <c r="X103" s="113"/>
      <c r="Y103" s="113"/>
      <c r="Z103" s="113"/>
      <c r="AA103" s="116"/>
    </row>
    <row r="104" spans="2:32" ht="15.75" customHeight="1">
      <c r="B104" s="117"/>
      <c r="C104" s="28"/>
      <c r="D104" s="28"/>
      <c r="E104" s="28"/>
      <c r="F104" s="28"/>
      <c r="G104" s="28"/>
      <c r="H104" s="28"/>
      <c r="I104" s="1"/>
      <c r="J104" s="1"/>
      <c r="L104" s="1"/>
      <c r="N104" s="26"/>
      <c r="O104" s="234" t="s">
        <v>52</v>
      </c>
      <c r="P104" s="233"/>
      <c r="R104" s="1"/>
      <c r="S104" s="27"/>
      <c r="T104" s="1"/>
      <c r="U104" s="1"/>
      <c r="V104" s="1"/>
      <c r="W104" s="1"/>
      <c r="X104" s="1"/>
      <c r="Y104" s="1"/>
      <c r="Z104" s="1"/>
      <c r="AA104" s="118"/>
    </row>
    <row r="105" spans="2:32" ht="15.75" customHeight="1">
      <c r="B105" s="117"/>
      <c r="C105" s="28"/>
      <c r="D105" s="28"/>
      <c r="E105" s="28"/>
      <c r="F105" s="28"/>
      <c r="G105" s="28"/>
      <c r="H105" s="28"/>
      <c r="I105" s="1"/>
      <c r="J105" s="1"/>
      <c r="L105" s="1"/>
      <c r="N105" s="29"/>
      <c r="O105" s="1"/>
      <c r="P105" s="1"/>
      <c r="R105" s="1"/>
      <c r="S105" s="27"/>
      <c r="T105" s="1"/>
      <c r="U105" s="1"/>
      <c r="V105" s="1"/>
      <c r="W105" s="1"/>
      <c r="X105" s="1"/>
      <c r="Y105" s="1"/>
      <c r="Z105" s="1"/>
      <c r="AA105" s="118"/>
    </row>
    <row r="106" spans="2:32" ht="15.75" customHeight="1">
      <c r="B106" s="119" t="s">
        <v>29</v>
      </c>
      <c r="C106" s="120"/>
      <c r="D106" s="120"/>
      <c r="E106" s="120"/>
      <c r="F106" s="120"/>
      <c r="G106" s="120"/>
      <c r="H106" s="120"/>
      <c r="I106" s="121"/>
      <c r="J106" s="121"/>
      <c r="K106" s="25"/>
      <c r="L106" s="122"/>
      <c r="M106" s="265"/>
      <c r="N106" s="266">
        <v>0</v>
      </c>
      <c r="O106" s="267" t="s">
        <v>31</v>
      </c>
      <c r="P106" s="268"/>
      <c r="Q106" s="265"/>
      <c r="R106" s="269"/>
      <c r="S106" s="270"/>
      <c r="T106" s="121"/>
      <c r="U106" s="121"/>
      <c r="V106" s="121"/>
      <c r="W106" s="121"/>
      <c r="X106" s="124">
        <f>IF(N106&gt;11,8,IF(N106&gt;10,9,IF(N106&gt;9,10,IF(N106&gt;8,7,IF(N106&gt;7,5,)))))</f>
        <v>0</v>
      </c>
      <c r="Y106" s="121"/>
      <c r="Z106" s="121"/>
      <c r="AA106" s="125"/>
    </row>
    <row r="107" spans="2:32" ht="15.75" customHeight="1">
      <c r="B107" s="117"/>
      <c r="C107" s="28"/>
      <c r="D107" s="28"/>
      <c r="E107" s="28"/>
      <c r="F107" s="28"/>
      <c r="G107" s="28"/>
      <c r="H107" s="28"/>
      <c r="I107" s="1"/>
      <c r="J107" s="1"/>
      <c r="K107" s="1"/>
      <c r="L107" s="1"/>
      <c r="M107" s="271"/>
      <c r="N107" s="2"/>
      <c r="O107" s="2"/>
      <c r="P107" s="2"/>
      <c r="Q107" s="3"/>
      <c r="R107" s="2"/>
      <c r="S107" s="272"/>
      <c r="T107" s="1"/>
      <c r="U107" s="1"/>
      <c r="V107" s="1"/>
      <c r="W107" s="1"/>
      <c r="X107" s="1"/>
      <c r="Y107" s="1"/>
      <c r="Z107" s="1"/>
      <c r="AA107" s="118"/>
      <c r="AE107" s="263">
        <v>15</v>
      </c>
      <c r="AF107" s="263">
        <v>12</v>
      </c>
    </row>
    <row r="108" spans="2:32" ht="15.75" customHeight="1">
      <c r="B108" s="119" t="s">
        <v>30</v>
      </c>
      <c r="C108" s="120"/>
      <c r="D108" s="120"/>
      <c r="E108" s="120"/>
      <c r="F108" s="120"/>
      <c r="G108" s="120"/>
      <c r="H108" s="120"/>
      <c r="I108" s="121"/>
      <c r="J108" s="121"/>
      <c r="K108" s="25"/>
      <c r="L108" s="122"/>
      <c r="M108" s="265"/>
      <c r="N108" s="273">
        <v>0</v>
      </c>
      <c r="O108" s="267" t="s">
        <v>32</v>
      </c>
      <c r="P108" s="269"/>
      <c r="Q108" s="269"/>
      <c r="R108" s="269"/>
      <c r="S108" s="269"/>
      <c r="T108" s="121"/>
      <c r="U108" s="121"/>
      <c r="V108" s="121"/>
      <c r="W108" s="121"/>
      <c r="X108" s="124">
        <f>IF(N108&gt;14,7,IF(N108&gt;13,8,IF(N108&gt;12,10,IF(N108&gt;11,10,IF(N108&gt;10,7,IF(N108&gt;9,6,IF(N108&gt;8,5,)))))))</f>
        <v>0</v>
      </c>
      <c r="Y108" s="121"/>
      <c r="Z108" s="121"/>
      <c r="AA108" s="125"/>
      <c r="AE108" s="263">
        <v>14</v>
      </c>
      <c r="AF108" s="263">
        <v>11</v>
      </c>
    </row>
    <row r="109" spans="2:32" ht="15.75" customHeight="1">
      <c r="B109" s="117"/>
      <c r="C109" s="28"/>
      <c r="D109" s="28"/>
      <c r="E109" s="28"/>
      <c r="F109" s="28"/>
      <c r="G109" s="28"/>
      <c r="H109" s="28"/>
      <c r="I109" s="1"/>
      <c r="J109" s="1"/>
      <c r="K109" s="1"/>
      <c r="L109" s="1"/>
      <c r="M109" s="271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18"/>
      <c r="AE109" s="263">
        <v>13</v>
      </c>
      <c r="AF109" s="263">
        <v>10</v>
      </c>
    </row>
    <row r="110" spans="2:32" ht="15.75" customHeight="1">
      <c r="B110" s="119" t="s">
        <v>28</v>
      </c>
      <c r="C110" s="120"/>
      <c r="D110" s="120"/>
      <c r="E110" s="120"/>
      <c r="F110" s="120"/>
      <c r="G110" s="120"/>
      <c r="H110" s="120"/>
      <c r="I110" s="121"/>
      <c r="J110" s="121"/>
      <c r="K110" s="121"/>
      <c r="L110" s="121"/>
      <c r="M110" s="265"/>
      <c r="N110" s="265"/>
      <c r="O110" s="265"/>
      <c r="P110" s="274" t="b">
        <v>0</v>
      </c>
      <c r="Q110" s="265"/>
      <c r="R110" s="265"/>
      <c r="S110" s="265"/>
      <c r="T110" s="25"/>
      <c r="U110" s="25"/>
      <c r="V110" s="25"/>
      <c r="W110" s="25"/>
      <c r="X110" s="5">
        <f>IF(P110,3,10)</f>
        <v>10</v>
      </c>
      <c r="Y110" s="30"/>
      <c r="Z110" s="25"/>
      <c r="AA110" s="125"/>
      <c r="AE110" s="263">
        <v>12</v>
      </c>
      <c r="AF110" s="263">
        <v>9</v>
      </c>
    </row>
    <row r="111" spans="2:32" ht="15.75" customHeight="1">
      <c r="B111" s="117"/>
      <c r="C111" s="28"/>
      <c r="D111" s="28"/>
      <c r="E111" s="28"/>
      <c r="F111" s="28"/>
      <c r="G111" s="28"/>
      <c r="H111" s="28"/>
      <c r="I111" s="1"/>
      <c r="J111" s="1"/>
      <c r="K111" s="1"/>
      <c r="L111" s="1"/>
      <c r="M111" s="3"/>
      <c r="N111" s="3"/>
      <c r="O111" s="3"/>
      <c r="P111" s="275"/>
      <c r="Q111" s="3"/>
      <c r="R111" s="3"/>
      <c r="S111" s="3"/>
      <c r="X111" s="6"/>
      <c r="AA111" s="118"/>
      <c r="AE111" s="263">
        <v>11</v>
      </c>
      <c r="AF111" s="263">
        <v>8</v>
      </c>
    </row>
    <row r="112" spans="2:32" ht="15.75" customHeight="1">
      <c r="B112" s="119" t="s">
        <v>26</v>
      </c>
      <c r="C112" s="120"/>
      <c r="D112" s="120"/>
      <c r="E112" s="120"/>
      <c r="F112" s="120"/>
      <c r="G112" s="120"/>
      <c r="H112" s="120"/>
      <c r="I112" s="121"/>
      <c r="J112" s="121"/>
      <c r="K112" s="121"/>
      <c r="L112" s="121"/>
      <c r="M112" s="265"/>
      <c r="N112" s="265"/>
      <c r="O112" s="265"/>
      <c r="P112" s="274" t="b">
        <v>0</v>
      </c>
      <c r="Q112" s="265"/>
      <c r="R112" s="265"/>
      <c r="S112" s="265"/>
      <c r="T112" s="25"/>
      <c r="U112" s="25"/>
      <c r="V112" s="25"/>
      <c r="W112" s="25"/>
      <c r="X112" s="4">
        <f>IF(P112,10,5)</f>
        <v>5</v>
      </c>
      <c r="Y112" s="25"/>
      <c r="Z112" s="25"/>
      <c r="AA112" s="125"/>
      <c r="AE112" s="263">
        <v>10</v>
      </c>
      <c r="AF112" s="263">
        <v>0</v>
      </c>
    </row>
    <row r="113" spans="2:32" ht="15.75" customHeight="1">
      <c r="B113" s="117"/>
      <c r="C113" s="28"/>
      <c r="D113" s="28"/>
      <c r="E113" s="28"/>
      <c r="F113" s="28"/>
      <c r="G113" s="28"/>
      <c r="H113" s="28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18"/>
      <c r="AE113" s="263">
        <v>9</v>
      </c>
      <c r="AF113" s="263"/>
    </row>
    <row r="114" spans="2:32" ht="16.5" customHeight="1">
      <c r="B114" s="126" t="s">
        <v>20</v>
      </c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265"/>
      <c r="N114" s="265"/>
      <c r="O114" s="265"/>
      <c r="P114" s="274" t="b">
        <v>0</v>
      </c>
      <c r="Q114" s="265"/>
      <c r="R114" s="265"/>
      <c r="S114" s="265"/>
      <c r="T114" s="25"/>
      <c r="U114" s="25"/>
      <c r="V114" s="25"/>
      <c r="W114" s="25"/>
      <c r="X114" s="4">
        <f>IF(P114,10,5)</f>
        <v>5</v>
      </c>
      <c r="Y114" s="121"/>
      <c r="Z114" s="121"/>
      <c r="AA114" s="125"/>
      <c r="AE114" s="263">
        <v>0</v>
      </c>
      <c r="AF114" s="263"/>
    </row>
    <row r="115" spans="2:32" ht="16.5">
      <c r="B115" s="127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18"/>
    </row>
    <row r="116" spans="2:32" ht="18" customHeight="1">
      <c r="B116" s="126" t="s">
        <v>21</v>
      </c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265"/>
      <c r="N116" s="265"/>
      <c r="O116" s="265"/>
      <c r="P116" s="274" t="b">
        <v>0</v>
      </c>
      <c r="Q116" s="265"/>
      <c r="R116" s="265"/>
      <c r="S116" s="265"/>
      <c r="T116" s="25"/>
      <c r="U116" s="25"/>
      <c r="V116" s="25"/>
      <c r="W116" s="25"/>
      <c r="X116" s="4">
        <f>IF(P116,10,5)</f>
        <v>5</v>
      </c>
      <c r="Y116" s="121"/>
      <c r="Z116" s="121"/>
      <c r="AA116" s="125"/>
    </row>
    <row r="117" spans="2:32" ht="16.5">
      <c r="B117" s="127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18"/>
    </row>
    <row r="118" spans="2:32" ht="17.25" customHeight="1">
      <c r="B118" s="126" t="s">
        <v>22</v>
      </c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265"/>
      <c r="N118" s="265"/>
      <c r="O118" s="265"/>
      <c r="P118" s="274" t="b">
        <v>0</v>
      </c>
      <c r="Q118" s="265"/>
      <c r="R118" s="265"/>
      <c r="S118" s="265"/>
      <c r="T118" s="25"/>
      <c r="U118" s="25"/>
      <c r="V118" s="25"/>
      <c r="W118" s="25"/>
      <c r="X118" s="5">
        <f>IF(P118,4,10)</f>
        <v>10</v>
      </c>
      <c r="Y118" s="121"/>
      <c r="Z118" s="121"/>
      <c r="AA118" s="125"/>
    </row>
    <row r="119" spans="2:32" ht="16.5">
      <c r="B119" s="127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18"/>
    </row>
    <row r="120" spans="2:32" ht="16.5" customHeight="1">
      <c r="B120" s="126" t="s">
        <v>23</v>
      </c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265"/>
      <c r="N120" s="265"/>
      <c r="O120" s="265"/>
      <c r="P120" s="274" t="b">
        <v>0</v>
      </c>
      <c r="Q120" s="265"/>
      <c r="R120" s="265"/>
      <c r="S120" s="265"/>
      <c r="T120" s="25"/>
      <c r="U120" s="25"/>
      <c r="V120" s="25"/>
      <c r="W120" s="25"/>
      <c r="X120" s="5">
        <f>IF(P120,3,10)</f>
        <v>10</v>
      </c>
      <c r="Y120" s="121"/>
      <c r="Z120" s="121"/>
      <c r="AA120" s="125"/>
    </row>
    <row r="121" spans="2:32" ht="16.5">
      <c r="B121" s="127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18"/>
    </row>
    <row r="122" spans="2:32" ht="16.5" customHeight="1">
      <c r="B122" s="126" t="s">
        <v>24</v>
      </c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265"/>
      <c r="N122" s="265"/>
      <c r="O122" s="265"/>
      <c r="P122" s="274" t="b">
        <v>0</v>
      </c>
      <c r="Q122" s="265"/>
      <c r="R122" s="265"/>
      <c r="S122" s="265"/>
      <c r="T122" s="25"/>
      <c r="U122" s="25"/>
      <c r="V122" s="25"/>
      <c r="W122" s="25"/>
      <c r="X122" s="4">
        <f>IF(P122,10,5)</f>
        <v>5</v>
      </c>
      <c r="Y122" s="121"/>
      <c r="Z122" s="121"/>
      <c r="AA122" s="125"/>
    </row>
    <row r="123" spans="2:32" ht="16.5" customHeight="1">
      <c r="B123" s="127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3"/>
      <c r="N123" s="3"/>
      <c r="O123" s="3"/>
      <c r="P123" s="275"/>
      <c r="Q123" s="3"/>
      <c r="R123" s="3"/>
      <c r="S123" s="3"/>
      <c r="X123" s="9"/>
      <c r="Y123" s="1"/>
      <c r="Z123" s="1"/>
      <c r="AA123" s="118"/>
    </row>
    <row r="124" spans="2:32" ht="16.5" customHeight="1">
      <c r="B124" s="126" t="s">
        <v>51</v>
      </c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265"/>
      <c r="N124" s="265"/>
      <c r="O124" s="265"/>
      <c r="P124" s="274" t="b">
        <v>0</v>
      </c>
      <c r="Q124" s="265"/>
      <c r="R124" s="265"/>
      <c r="S124" s="265"/>
      <c r="T124" s="25"/>
      <c r="U124" s="25"/>
      <c r="V124" s="25"/>
      <c r="W124" s="25"/>
      <c r="X124" s="5">
        <f>IF(P124,4,10)</f>
        <v>10</v>
      </c>
      <c r="Y124" s="121"/>
      <c r="Z124" s="121"/>
      <c r="AA124" s="125"/>
    </row>
    <row r="125" spans="2:32" ht="16.5" customHeight="1">
      <c r="B125" s="127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18"/>
    </row>
    <row r="126" spans="2:32" ht="15.75" customHeight="1" thickBot="1">
      <c r="B126" s="128" t="s">
        <v>25</v>
      </c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276"/>
      <c r="N126" s="276"/>
      <c r="O126" s="276"/>
      <c r="P126" s="277" t="b">
        <v>0</v>
      </c>
      <c r="Q126" s="276"/>
      <c r="R126" s="276"/>
      <c r="S126" s="276"/>
      <c r="T126" s="130"/>
      <c r="U126" s="130"/>
      <c r="V126" s="130"/>
      <c r="W126" s="130"/>
      <c r="X126" s="131">
        <f>IF(P126,4.5,10)</f>
        <v>10</v>
      </c>
      <c r="Y126" s="129"/>
      <c r="Z126" s="129"/>
      <c r="AA126" s="132"/>
    </row>
    <row r="127" spans="2:32" ht="15.75" customHeight="1" thickTop="1" thickBo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P127" s="11"/>
      <c r="X127" s="8"/>
      <c r="Y127" s="1"/>
      <c r="Z127" s="1"/>
      <c r="AA127" s="1"/>
    </row>
    <row r="128" spans="2:32" ht="17.25" thickTop="1">
      <c r="B128" s="222"/>
      <c r="C128" s="223"/>
      <c r="D128" s="223"/>
      <c r="E128" s="223"/>
      <c r="F128" s="223"/>
      <c r="G128" s="223"/>
      <c r="H128" s="223"/>
      <c r="I128" s="223"/>
      <c r="J128" s="223"/>
      <c r="K128" s="223"/>
      <c r="L128" s="229"/>
      <c r="M128" s="206"/>
      <c r="N128" s="206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6"/>
      <c r="AA128" s="208"/>
    </row>
    <row r="129" spans="2:27" ht="16.5" customHeight="1">
      <c r="B129" s="224"/>
      <c r="C129" s="225"/>
      <c r="D129" s="225"/>
      <c r="E129" s="225"/>
      <c r="F129" s="225"/>
      <c r="G129" s="225"/>
      <c r="H129" s="225"/>
      <c r="I129" s="225"/>
      <c r="J129" s="225"/>
      <c r="K129" s="225"/>
      <c r="L129" s="13"/>
      <c r="M129" s="1"/>
      <c r="N129" s="1"/>
      <c r="Z129" s="1"/>
      <c r="AA129" s="210"/>
    </row>
    <row r="130" spans="2:27" ht="16.5" customHeight="1">
      <c r="B130" s="224"/>
      <c r="C130" s="225"/>
      <c r="D130" s="225"/>
      <c r="E130" s="225"/>
      <c r="F130" s="225"/>
      <c r="G130" s="225"/>
      <c r="H130" s="225"/>
      <c r="I130" s="225"/>
      <c r="J130" s="225"/>
      <c r="K130" s="225"/>
      <c r="L130" s="13"/>
      <c r="M130" s="1"/>
      <c r="N130" s="1"/>
      <c r="Z130" s="1"/>
      <c r="AA130" s="210"/>
    </row>
    <row r="131" spans="2:27" ht="16.5" customHeight="1">
      <c r="B131" s="224"/>
      <c r="C131" s="225"/>
      <c r="D131" s="225"/>
      <c r="E131" s="225"/>
      <c r="F131" s="225"/>
      <c r="G131" s="225"/>
      <c r="H131" s="225"/>
      <c r="I131" s="225"/>
      <c r="J131" s="225"/>
      <c r="K131" s="225"/>
      <c r="L131" s="1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Z131" s="1"/>
      <c r="AA131" s="210"/>
    </row>
    <row r="132" spans="2:27" ht="16.5" customHeight="1">
      <c r="B132" s="224"/>
      <c r="C132" s="225"/>
      <c r="D132" s="225"/>
      <c r="E132" s="225"/>
      <c r="F132" s="225"/>
      <c r="G132" s="225"/>
      <c r="H132" s="225"/>
      <c r="I132" s="225"/>
      <c r="J132" s="225"/>
      <c r="K132" s="225"/>
      <c r="L132" s="1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Z132" s="1"/>
      <c r="AA132" s="210"/>
    </row>
    <row r="133" spans="2:27" ht="17.25" customHeight="1">
      <c r="B133" s="224"/>
      <c r="C133" s="225"/>
      <c r="D133" s="225"/>
      <c r="E133" s="225"/>
      <c r="F133" s="225"/>
      <c r="G133" s="225"/>
      <c r="H133" s="225"/>
      <c r="I133" s="225"/>
      <c r="J133" s="225"/>
      <c r="K133" s="225"/>
      <c r="L133" s="1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Z133" s="1"/>
      <c r="AA133" s="210"/>
    </row>
    <row r="134" spans="2:27" ht="24" customHeight="1">
      <c r="B134" s="224"/>
      <c r="C134" s="225"/>
      <c r="D134" s="225"/>
      <c r="E134" s="225"/>
      <c r="F134" s="225"/>
      <c r="G134" s="225"/>
      <c r="H134" s="225"/>
      <c r="I134" s="225"/>
      <c r="J134" s="225"/>
      <c r="K134" s="225"/>
      <c r="L134" s="1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Z134" s="1"/>
      <c r="AA134" s="210"/>
    </row>
    <row r="135" spans="2:27" ht="13.5" customHeight="1">
      <c r="B135" s="224"/>
      <c r="C135" s="225"/>
      <c r="D135" s="225"/>
      <c r="E135" s="225"/>
      <c r="F135" s="225"/>
      <c r="G135" s="225"/>
      <c r="H135" s="225"/>
      <c r="I135" s="225"/>
      <c r="J135" s="225"/>
      <c r="K135" s="225"/>
      <c r="L135" s="13"/>
      <c r="M135" s="1"/>
      <c r="N135" s="1"/>
      <c r="O135" s="34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210"/>
    </row>
    <row r="136" spans="2:27" ht="16.5" customHeight="1" thickBot="1">
      <c r="B136" s="224"/>
      <c r="C136" s="225"/>
      <c r="D136" s="225"/>
      <c r="E136" s="225"/>
      <c r="F136" s="225"/>
      <c r="G136" s="225"/>
      <c r="H136" s="225"/>
      <c r="I136" s="225"/>
      <c r="J136" s="225"/>
      <c r="K136" s="225"/>
      <c r="L136" s="1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210"/>
    </row>
    <row r="137" spans="2:27" ht="17.25" customHeight="1" thickTop="1">
      <c r="B137" s="217" t="s">
        <v>48</v>
      </c>
      <c r="C137" s="218"/>
      <c r="D137" s="218"/>
      <c r="E137" s="218"/>
      <c r="F137" s="218"/>
      <c r="G137" s="218"/>
      <c r="H137" s="218"/>
      <c r="I137" s="218"/>
      <c r="J137" s="218"/>
      <c r="K137" s="218"/>
      <c r="L137" s="218"/>
      <c r="M137" s="185"/>
      <c r="N137" s="219"/>
      <c r="O137" s="278"/>
      <c r="P137" s="285" t="b">
        <v>0</v>
      </c>
      <c r="Q137" s="278"/>
      <c r="R137" s="185"/>
      <c r="S137" s="185"/>
      <c r="T137" s="185"/>
      <c r="U137" s="185"/>
      <c r="V137" s="185"/>
      <c r="W137" s="185"/>
      <c r="X137" s="220">
        <f>IF(P137,4,10)</f>
        <v>10</v>
      </c>
      <c r="Y137" s="218"/>
      <c r="Z137" s="218"/>
      <c r="AA137" s="221"/>
    </row>
    <row r="138" spans="2:27" ht="17.25" customHeight="1">
      <c r="B138" s="209"/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35"/>
      <c r="O138" s="3"/>
      <c r="P138" s="275"/>
      <c r="Q138" s="3"/>
      <c r="X138" s="8"/>
      <c r="Y138" s="1"/>
      <c r="Z138" s="1"/>
      <c r="AA138" s="210"/>
    </row>
    <row r="139" spans="2:27" ht="16.5" customHeight="1">
      <c r="B139" s="211" t="s">
        <v>45</v>
      </c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25"/>
      <c r="N139" s="25"/>
      <c r="O139" s="265"/>
      <c r="P139" s="274" t="b">
        <v>0</v>
      </c>
      <c r="Q139" s="265"/>
      <c r="R139" s="25"/>
      <c r="S139" s="25"/>
      <c r="T139" s="25"/>
      <c r="U139" s="25"/>
      <c r="V139" s="25"/>
      <c r="W139" s="25"/>
      <c r="X139" s="5">
        <f>IF(P139,4.5,10)</f>
        <v>10</v>
      </c>
      <c r="Y139" s="121"/>
      <c r="Z139" s="121"/>
      <c r="AA139" s="212"/>
    </row>
    <row r="140" spans="2:27" ht="16.5">
      <c r="B140" s="209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"/>
      <c r="P140" s="2"/>
      <c r="Q140" s="2"/>
      <c r="R140" s="1"/>
      <c r="S140" s="1"/>
      <c r="T140" s="1"/>
      <c r="U140" s="1"/>
      <c r="V140" s="1"/>
      <c r="W140" s="1"/>
      <c r="X140" s="1"/>
      <c r="Y140" s="1"/>
      <c r="Z140" s="1"/>
      <c r="AA140" s="210"/>
    </row>
    <row r="141" spans="2:27" ht="16.5" customHeight="1">
      <c r="B141" s="211" t="s">
        <v>46</v>
      </c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25"/>
      <c r="N141" s="25"/>
      <c r="O141" s="265"/>
      <c r="P141" s="274" t="b">
        <v>0</v>
      </c>
      <c r="Q141" s="265"/>
      <c r="R141" s="25"/>
      <c r="S141" s="25"/>
      <c r="T141" s="25"/>
      <c r="U141" s="25"/>
      <c r="V141" s="25"/>
      <c r="W141" s="25"/>
      <c r="X141" s="4">
        <f>IF(P141,10,4)</f>
        <v>4</v>
      </c>
      <c r="Y141" s="121"/>
      <c r="Z141" s="121"/>
      <c r="AA141" s="212"/>
    </row>
    <row r="142" spans="2:27" ht="16.5" customHeight="1">
      <c r="B142" s="209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2"/>
      <c r="P142" s="2"/>
      <c r="Q142" s="2"/>
      <c r="R142" s="1"/>
      <c r="S142" s="1"/>
      <c r="T142" s="1"/>
      <c r="U142" s="1"/>
      <c r="V142" s="1"/>
      <c r="W142" s="1"/>
      <c r="X142" s="1"/>
      <c r="Y142" s="1"/>
      <c r="Z142" s="1"/>
      <c r="AA142" s="210"/>
    </row>
    <row r="143" spans="2:27" ht="16.5" customHeight="1">
      <c r="B143" s="211" t="s">
        <v>47</v>
      </c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25"/>
      <c r="N143" s="25"/>
      <c r="O143" s="265"/>
      <c r="P143" s="274" t="b">
        <v>0</v>
      </c>
      <c r="Q143" s="265"/>
      <c r="R143" s="25"/>
      <c r="S143" s="25"/>
      <c r="T143" s="25"/>
      <c r="U143" s="25"/>
      <c r="V143" s="25"/>
      <c r="W143" s="25"/>
      <c r="X143" s="4">
        <f>IF(P143,10,5)</f>
        <v>5</v>
      </c>
      <c r="Y143" s="121"/>
      <c r="Z143" s="121"/>
      <c r="AA143" s="212"/>
    </row>
    <row r="144" spans="2:27" ht="16.5">
      <c r="B144" s="209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2"/>
      <c r="P144" s="2"/>
      <c r="Q144" s="2"/>
      <c r="R144" s="1"/>
      <c r="S144" s="1"/>
      <c r="T144" s="1"/>
      <c r="U144" s="1"/>
      <c r="V144" s="1"/>
      <c r="W144" s="1"/>
      <c r="X144" s="1"/>
      <c r="Y144" s="1"/>
      <c r="Z144" s="1"/>
      <c r="AA144" s="210"/>
    </row>
    <row r="145" spans="2:27" ht="16.5" customHeight="1">
      <c r="B145" s="211" t="s">
        <v>49</v>
      </c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25"/>
      <c r="N145" s="25"/>
      <c r="O145" s="265"/>
      <c r="P145" s="274" t="b">
        <v>0</v>
      </c>
      <c r="Q145" s="265"/>
      <c r="R145" s="25"/>
      <c r="S145" s="25"/>
      <c r="T145" s="25"/>
      <c r="U145" s="25"/>
      <c r="V145" s="25"/>
      <c r="W145" s="25"/>
      <c r="X145" s="4">
        <f>IF(P145,10,4)</f>
        <v>4</v>
      </c>
      <c r="Y145" s="121"/>
      <c r="Z145" s="121"/>
      <c r="AA145" s="212"/>
    </row>
    <row r="146" spans="2:27" ht="16.5">
      <c r="B146" s="209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2"/>
      <c r="P146" s="2"/>
      <c r="Q146" s="2"/>
      <c r="R146" s="1"/>
      <c r="S146" s="1"/>
      <c r="T146" s="1"/>
      <c r="U146" s="1"/>
      <c r="V146" s="1"/>
      <c r="W146" s="1"/>
      <c r="X146" s="1"/>
      <c r="Y146" s="1"/>
      <c r="Z146" s="1"/>
      <c r="AA146" s="210"/>
    </row>
    <row r="147" spans="2:27" ht="16.5" customHeight="1" thickBot="1">
      <c r="B147" s="213" t="s">
        <v>50</v>
      </c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180"/>
      <c r="N147" s="180"/>
      <c r="O147" s="283"/>
      <c r="P147" s="284" t="b">
        <v>0</v>
      </c>
      <c r="Q147" s="283"/>
      <c r="R147" s="180"/>
      <c r="S147" s="180"/>
      <c r="T147" s="180"/>
      <c r="U147" s="180"/>
      <c r="V147" s="180"/>
      <c r="W147" s="180"/>
      <c r="X147" s="215">
        <f>IF(P147,10,4)</f>
        <v>4</v>
      </c>
      <c r="Y147" s="214"/>
      <c r="Z147" s="214"/>
      <c r="AA147" s="216"/>
    </row>
    <row r="148" spans="2:27" ht="16.5" customHeight="1" thickTop="1" thickBo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P148" s="11"/>
      <c r="X148" s="9"/>
      <c r="Y148" s="1"/>
      <c r="Z148" s="1"/>
      <c r="AA148" s="1"/>
    </row>
    <row r="149" spans="2:27" ht="17.25" thickTop="1">
      <c r="B149" s="235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7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8"/>
    </row>
    <row r="150" spans="2:27" ht="16.5">
      <c r="B150" s="239"/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1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40"/>
    </row>
    <row r="151" spans="2:27" ht="16.5">
      <c r="B151" s="239"/>
      <c r="C151" s="230"/>
      <c r="D151" s="230"/>
      <c r="E151" s="230"/>
      <c r="F151" s="230"/>
      <c r="G151" s="230"/>
      <c r="H151" s="230"/>
      <c r="I151" s="230"/>
      <c r="J151" s="230"/>
      <c r="K151" s="230"/>
      <c r="L151" s="230"/>
      <c r="M151" s="231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40"/>
    </row>
    <row r="152" spans="2:27" ht="17.25">
      <c r="B152" s="239"/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2"/>
      <c r="S152" s="230"/>
      <c r="T152" s="230"/>
      <c r="U152" s="230"/>
      <c r="V152" s="230"/>
      <c r="W152" s="230"/>
      <c r="X152" s="230"/>
      <c r="Y152" s="230"/>
      <c r="Z152" s="230"/>
      <c r="AA152" s="240"/>
    </row>
    <row r="153" spans="2:27" ht="16.5">
      <c r="B153" s="239"/>
      <c r="C153" s="230"/>
      <c r="D153" s="230"/>
      <c r="E153" s="230"/>
      <c r="F153" s="230"/>
      <c r="G153" s="230"/>
      <c r="H153" s="230"/>
      <c r="I153" s="231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40"/>
    </row>
    <row r="154" spans="2:27" ht="16.5">
      <c r="B154" s="239"/>
      <c r="C154" s="230"/>
      <c r="D154" s="230"/>
      <c r="E154" s="230"/>
      <c r="F154" s="230"/>
      <c r="G154" s="230"/>
      <c r="H154" s="230"/>
      <c r="I154" s="231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40"/>
    </row>
    <row r="155" spans="2:27" ht="16.5">
      <c r="B155" s="239"/>
      <c r="C155" s="230"/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40"/>
    </row>
    <row r="156" spans="2:27" ht="16.5">
      <c r="B156" s="239"/>
      <c r="C156" s="230"/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40"/>
    </row>
    <row r="157" spans="2:27" ht="16.5">
      <c r="B157" s="239"/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40"/>
    </row>
    <row r="158" spans="2:27" ht="16.5">
      <c r="B158" s="239"/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40"/>
    </row>
    <row r="159" spans="2:27" ht="16.5">
      <c r="B159" s="239"/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40"/>
    </row>
    <row r="160" spans="2:27" ht="16.5">
      <c r="B160" s="24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242"/>
    </row>
    <row r="161" spans="2:44" ht="15.75" customHeight="1">
      <c r="B161" s="243" t="s">
        <v>59</v>
      </c>
      <c r="C161" s="120"/>
      <c r="D161" s="120"/>
      <c r="E161" s="120"/>
      <c r="F161" s="120"/>
      <c r="G161" s="120"/>
      <c r="H161" s="120"/>
      <c r="I161" s="121"/>
      <c r="J161" s="121"/>
      <c r="K161" s="121"/>
      <c r="L161" s="121"/>
      <c r="M161" s="25"/>
      <c r="N161" s="25"/>
      <c r="O161" s="265"/>
      <c r="P161" s="274" t="b">
        <v>0</v>
      </c>
      <c r="Q161" s="265"/>
      <c r="R161" s="25"/>
      <c r="S161" s="25"/>
      <c r="T161" s="25"/>
      <c r="U161" s="25"/>
      <c r="V161" s="25"/>
      <c r="W161" s="25"/>
      <c r="X161" s="5">
        <f>IF(P161,3,10)</f>
        <v>10</v>
      </c>
      <c r="Y161" s="30"/>
      <c r="Z161" s="25"/>
      <c r="AA161" s="244"/>
      <c r="AE161" s="11">
        <v>12</v>
      </c>
      <c r="AF161" s="11">
        <v>9</v>
      </c>
    </row>
    <row r="162" spans="2:44" ht="16.5">
      <c r="B162" s="24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2"/>
      <c r="P162" s="2"/>
      <c r="Q162" s="2"/>
      <c r="R162" s="1"/>
      <c r="S162" s="1"/>
      <c r="T162" s="1"/>
      <c r="U162" s="1"/>
      <c r="V162" s="1"/>
      <c r="W162" s="1"/>
      <c r="X162" s="1"/>
      <c r="Y162" s="1"/>
      <c r="Z162" s="1"/>
      <c r="AA162" s="242"/>
      <c r="AE162" s="11"/>
      <c r="AF162" s="11"/>
      <c r="AG162" s="11"/>
    </row>
    <row r="163" spans="2:44" ht="16.5" customHeight="1">
      <c r="B163" s="245" t="s">
        <v>53</v>
      </c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25"/>
      <c r="N163" s="25"/>
      <c r="O163" s="265"/>
      <c r="P163" s="274" t="b">
        <v>0</v>
      </c>
      <c r="Q163" s="265"/>
      <c r="R163" s="25"/>
      <c r="S163" s="25"/>
      <c r="T163" s="25"/>
      <c r="U163" s="25"/>
      <c r="V163" s="25"/>
      <c r="W163" s="25"/>
      <c r="X163" s="4">
        <f>IF(P163,10,4)</f>
        <v>4</v>
      </c>
      <c r="Y163" s="121"/>
      <c r="Z163" s="121"/>
      <c r="AA163" s="244"/>
      <c r="AE163" s="11"/>
      <c r="AF163" s="11"/>
      <c r="AG163" s="11"/>
    </row>
    <row r="164" spans="2:44" ht="16.5">
      <c r="B164" s="24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"/>
      <c r="P164" s="2"/>
      <c r="Q164" s="2"/>
      <c r="R164" s="1"/>
      <c r="S164" s="1"/>
      <c r="T164" s="1"/>
      <c r="U164" s="1"/>
      <c r="V164" s="1"/>
      <c r="W164" s="1"/>
      <c r="X164" s="1"/>
      <c r="Y164" s="1"/>
      <c r="Z164" s="1"/>
      <c r="AA164" s="242"/>
      <c r="AE164" s="11"/>
      <c r="AF164" s="11"/>
      <c r="AG164" s="11"/>
    </row>
    <row r="165" spans="2:44" ht="15.75" customHeight="1">
      <c r="B165" s="243" t="s">
        <v>55</v>
      </c>
      <c r="C165" s="120"/>
      <c r="D165" s="120"/>
      <c r="E165" s="120"/>
      <c r="F165" s="120"/>
      <c r="G165" s="120"/>
      <c r="H165" s="120"/>
      <c r="I165" s="121"/>
      <c r="J165" s="121"/>
      <c r="K165" s="121"/>
      <c r="L165" s="121"/>
      <c r="M165" s="25"/>
      <c r="N165" s="25"/>
      <c r="O165" s="265"/>
      <c r="P165" s="274" t="b">
        <v>0</v>
      </c>
      <c r="Q165" s="265"/>
      <c r="R165" s="25"/>
      <c r="S165" s="25"/>
      <c r="T165" s="25"/>
      <c r="U165" s="25"/>
      <c r="V165" s="25"/>
      <c r="W165" s="25"/>
      <c r="X165" s="4">
        <f>IF(P165,10,4)</f>
        <v>4</v>
      </c>
      <c r="Y165" s="25"/>
      <c r="Z165" s="25"/>
      <c r="AA165" s="246"/>
      <c r="AB165" s="11"/>
      <c r="AE165" s="11"/>
      <c r="AF165" s="11"/>
      <c r="AG165" s="11"/>
      <c r="AH165" s="3"/>
      <c r="AI165" s="3"/>
      <c r="AJ165" s="7"/>
      <c r="AK165" s="10"/>
      <c r="AL165" s="3"/>
      <c r="AM165" s="2"/>
      <c r="AQ165" s="11"/>
      <c r="AR165" s="11">
        <v>9</v>
      </c>
    </row>
    <row r="166" spans="2:44" ht="16.5">
      <c r="B166" s="24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  <c r="AA166" s="242"/>
      <c r="AE166" s="11"/>
      <c r="AF166" s="11"/>
      <c r="AG166" s="11"/>
    </row>
    <row r="167" spans="2:44" ht="15.75" customHeight="1">
      <c r="B167" s="243" t="s">
        <v>54</v>
      </c>
      <c r="C167" s="120"/>
      <c r="D167" s="120"/>
      <c r="E167" s="120"/>
      <c r="F167" s="120"/>
      <c r="G167" s="120"/>
      <c r="H167" s="120"/>
      <c r="I167" s="121"/>
      <c r="J167" s="121"/>
      <c r="K167" s="121"/>
      <c r="L167" s="121"/>
      <c r="M167" s="25"/>
      <c r="N167" s="25"/>
      <c r="O167" s="265"/>
      <c r="P167" s="274" t="b">
        <v>0</v>
      </c>
      <c r="Q167" s="265"/>
      <c r="R167" s="25"/>
      <c r="S167" s="25"/>
      <c r="T167" s="25"/>
      <c r="U167" s="25"/>
      <c r="V167" s="25"/>
      <c r="W167" s="25"/>
      <c r="X167" s="4">
        <f>IF(P167,10,5)</f>
        <v>5</v>
      </c>
      <c r="Y167" s="25"/>
      <c r="Z167" s="25"/>
      <c r="AA167" s="246"/>
      <c r="AB167" s="11"/>
      <c r="AD167" s="11"/>
      <c r="AE167" s="11"/>
      <c r="AF167" s="11"/>
      <c r="AG167" s="11"/>
      <c r="AH167" s="3"/>
      <c r="AI167" s="3"/>
      <c r="AJ167" s="7"/>
      <c r="AK167" s="10"/>
      <c r="AL167" s="3"/>
      <c r="AM167" s="2"/>
      <c r="AQ167" s="11"/>
      <c r="AR167" s="11">
        <v>9</v>
      </c>
    </row>
    <row r="168" spans="2:44" ht="16.5">
      <c r="B168" s="24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"/>
      <c r="P168" s="2"/>
      <c r="Q168" s="2"/>
      <c r="R168" s="1"/>
      <c r="S168" s="1"/>
      <c r="T168" s="1"/>
      <c r="U168" s="1"/>
      <c r="V168" s="1"/>
      <c r="W168" s="1"/>
      <c r="X168" s="1"/>
      <c r="Y168" s="1"/>
      <c r="Z168" s="1"/>
      <c r="AA168" s="242"/>
      <c r="AD168" s="11"/>
      <c r="AE168" s="11"/>
      <c r="AF168" s="11"/>
      <c r="AG168" s="11"/>
    </row>
    <row r="169" spans="2:44" ht="15.75" customHeight="1">
      <c r="B169" s="243" t="s">
        <v>56</v>
      </c>
      <c r="C169" s="120"/>
      <c r="D169" s="120"/>
      <c r="E169" s="120"/>
      <c r="F169" s="120"/>
      <c r="G169" s="120"/>
      <c r="H169" s="120"/>
      <c r="I169" s="121"/>
      <c r="J169" s="121"/>
      <c r="K169" s="121"/>
      <c r="L169" s="121"/>
      <c r="M169" s="25"/>
      <c r="N169" s="25"/>
      <c r="O169" s="265"/>
      <c r="P169" s="274" t="b">
        <v>0</v>
      </c>
      <c r="Q169" s="265"/>
      <c r="R169" s="25"/>
      <c r="S169" s="25"/>
      <c r="T169" s="25"/>
      <c r="U169" s="25"/>
      <c r="V169" s="25"/>
      <c r="W169" s="25"/>
      <c r="X169" s="4">
        <f>IF(P169,10,3)</f>
        <v>3</v>
      </c>
      <c r="Y169" s="25"/>
      <c r="Z169" s="25"/>
      <c r="AA169" s="246"/>
      <c r="AB169" s="11"/>
      <c r="AD169" s="11"/>
      <c r="AE169" s="11"/>
      <c r="AF169" s="11"/>
      <c r="AG169" s="11"/>
      <c r="AH169" s="3"/>
      <c r="AI169" s="3"/>
      <c r="AJ169" s="7"/>
      <c r="AK169" s="10"/>
      <c r="AL169" s="3"/>
      <c r="AM169" s="2"/>
      <c r="AQ169" s="11"/>
      <c r="AR169" s="11">
        <v>9</v>
      </c>
    </row>
    <row r="170" spans="2:44" ht="16.5">
      <c r="B170" s="24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  <c r="AA170" s="242"/>
      <c r="AD170" s="11"/>
      <c r="AE170" s="11"/>
      <c r="AF170" s="11"/>
      <c r="AG170" s="11"/>
    </row>
    <row r="171" spans="2:44" ht="15.75" customHeight="1">
      <c r="B171" s="243" t="s">
        <v>57</v>
      </c>
      <c r="C171" s="120"/>
      <c r="D171" s="120"/>
      <c r="E171" s="120"/>
      <c r="F171" s="120"/>
      <c r="G171" s="120"/>
      <c r="H171" s="120"/>
      <c r="I171" s="121"/>
      <c r="J171" s="121"/>
      <c r="K171" s="121"/>
      <c r="L171" s="121"/>
      <c r="M171" s="25"/>
      <c r="N171" s="25"/>
      <c r="O171" s="265"/>
      <c r="P171" s="274" t="b">
        <v>0</v>
      </c>
      <c r="Q171" s="265"/>
      <c r="R171" s="25"/>
      <c r="S171" s="25"/>
      <c r="T171" s="25"/>
      <c r="U171" s="25"/>
      <c r="V171" s="25"/>
      <c r="W171" s="25"/>
      <c r="X171" s="4">
        <f>IF(P171,10,5)</f>
        <v>5</v>
      </c>
      <c r="Y171" s="25"/>
      <c r="Z171" s="25"/>
      <c r="AA171" s="246"/>
      <c r="AB171" s="11"/>
      <c r="AD171" s="11"/>
      <c r="AE171" s="11"/>
      <c r="AF171" s="11"/>
      <c r="AG171" s="11"/>
      <c r="AH171" s="3"/>
      <c r="AI171" s="3"/>
      <c r="AJ171" s="7"/>
      <c r="AK171" s="10"/>
      <c r="AL171" s="3"/>
      <c r="AM171" s="2"/>
      <c r="AQ171" s="11"/>
      <c r="AR171" s="11">
        <v>9</v>
      </c>
    </row>
    <row r="172" spans="2:44" ht="16.5">
      <c r="B172" s="24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"/>
      <c r="P172" s="2"/>
      <c r="Q172" s="2"/>
      <c r="R172" s="1"/>
      <c r="S172" s="1"/>
      <c r="T172" s="1"/>
      <c r="U172" s="1"/>
      <c r="V172" s="1"/>
      <c r="W172" s="1"/>
      <c r="X172" s="1"/>
      <c r="Y172" s="1"/>
      <c r="Z172" s="1"/>
      <c r="AA172" s="242"/>
      <c r="AD172" s="11"/>
      <c r="AE172" s="11"/>
      <c r="AF172" s="11"/>
      <c r="AG172" s="11"/>
    </row>
    <row r="173" spans="2:44" ht="17.25" customHeight="1">
      <c r="B173" s="243" t="s">
        <v>58</v>
      </c>
      <c r="C173" s="120"/>
      <c r="D173" s="120"/>
      <c r="E173" s="120"/>
      <c r="F173" s="120"/>
      <c r="G173" s="120"/>
      <c r="H173" s="120"/>
      <c r="I173" s="121"/>
      <c r="J173" s="121"/>
      <c r="K173" s="121"/>
      <c r="L173" s="121"/>
      <c r="M173" s="25"/>
      <c r="N173" s="25"/>
      <c r="O173" s="265"/>
      <c r="P173" s="274" t="b">
        <v>0</v>
      </c>
      <c r="Q173" s="265"/>
      <c r="R173" s="25"/>
      <c r="S173" s="25"/>
      <c r="T173" s="25"/>
      <c r="U173" s="25"/>
      <c r="V173" s="25"/>
      <c r="W173" s="25"/>
      <c r="X173" s="4">
        <f>IF(P173,10,5)</f>
        <v>5</v>
      </c>
      <c r="Y173" s="25"/>
      <c r="Z173" s="25"/>
      <c r="AA173" s="246"/>
      <c r="AD173" s="11"/>
      <c r="AE173" s="11"/>
      <c r="AF173" s="11"/>
      <c r="AG173" s="11"/>
    </row>
    <row r="174" spans="2:44" ht="16.5">
      <c r="B174" s="24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"/>
      <c r="P174" s="2"/>
      <c r="Q174" s="2"/>
      <c r="R174" s="1"/>
      <c r="S174" s="1"/>
      <c r="T174" s="1"/>
      <c r="U174" s="1"/>
      <c r="V174" s="1"/>
      <c r="W174" s="1"/>
      <c r="X174" s="1"/>
      <c r="Y174" s="1"/>
      <c r="Z174" s="1"/>
      <c r="AA174" s="242"/>
      <c r="AD174" s="11">
        <v>30</v>
      </c>
      <c r="AE174" s="11"/>
      <c r="AF174" s="11"/>
      <c r="AG174" s="11"/>
    </row>
    <row r="175" spans="2:44" ht="18.75" customHeight="1">
      <c r="B175" s="254" t="s">
        <v>65</v>
      </c>
      <c r="C175" s="226"/>
      <c r="D175" s="226"/>
      <c r="E175" s="226"/>
      <c r="F175" s="226"/>
      <c r="G175" s="226"/>
      <c r="H175" s="227"/>
      <c r="I175" s="228"/>
      <c r="J175" s="1"/>
      <c r="K175" s="1"/>
      <c r="L175" s="1"/>
      <c r="O175" s="3"/>
      <c r="P175" s="275"/>
      <c r="Q175" s="3"/>
      <c r="X175" s="8"/>
      <c r="Y175" s="36"/>
      <c r="AA175" s="242"/>
      <c r="AD175" s="11">
        <v>20</v>
      </c>
      <c r="AE175" s="11"/>
      <c r="AF175" s="11"/>
      <c r="AG175" s="11"/>
    </row>
    <row r="176" spans="2:44" ht="15.75" customHeight="1">
      <c r="B176" s="243" t="s">
        <v>60</v>
      </c>
      <c r="C176" s="120"/>
      <c r="D176" s="120"/>
      <c r="E176" s="120"/>
      <c r="F176" s="120"/>
      <c r="G176" s="120"/>
      <c r="H176" s="120"/>
      <c r="I176" s="121"/>
      <c r="J176" s="121"/>
      <c r="K176" s="121"/>
      <c r="L176" s="121"/>
      <c r="M176" s="25"/>
      <c r="N176" s="273">
        <v>0</v>
      </c>
      <c r="O176" s="267" t="s">
        <v>70</v>
      </c>
      <c r="P176" s="268"/>
      <c r="Q176" s="265"/>
      <c r="R176" s="121"/>
      <c r="S176" s="123"/>
      <c r="T176" s="121"/>
      <c r="U176" s="121"/>
      <c r="V176" s="121"/>
      <c r="W176" s="121"/>
      <c r="X176" s="124">
        <f>IF(N176&gt;29,15,IF(N176&gt;19,10,IF(N176&gt;9,8,IF(N176&gt;4,5,IF(N176&gt;0,1,IF(N176&lt;1,0,))))))</f>
        <v>0</v>
      </c>
      <c r="Y176" s="121"/>
      <c r="Z176" s="121"/>
      <c r="AA176" s="244"/>
      <c r="AD176" s="11">
        <v>10</v>
      </c>
    </row>
    <row r="177" spans="2:33" ht="15.75" customHeight="1">
      <c r="B177" s="247"/>
      <c r="C177" s="28"/>
      <c r="D177" s="28"/>
      <c r="E177" s="28"/>
      <c r="F177" s="28"/>
      <c r="G177" s="28"/>
      <c r="H177" s="28"/>
      <c r="I177" s="1"/>
      <c r="J177" s="1"/>
      <c r="K177" s="1"/>
      <c r="L177" s="1"/>
      <c r="N177" s="38"/>
      <c r="O177" s="3"/>
      <c r="P177" s="275"/>
      <c r="Q177" s="3"/>
      <c r="X177" s="8"/>
      <c r="Y177" s="36"/>
      <c r="AA177" s="242"/>
      <c r="AD177" s="11">
        <v>5</v>
      </c>
      <c r="AE177" s="11"/>
      <c r="AF177" s="11"/>
      <c r="AG177" s="11"/>
    </row>
    <row r="178" spans="2:33" ht="16.5">
      <c r="B178" s="255" t="s">
        <v>68</v>
      </c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"/>
      <c r="P178" s="2"/>
      <c r="Q178" s="2"/>
      <c r="R178" s="1"/>
      <c r="S178" s="1"/>
      <c r="T178" s="1"/>
      <c r="U178" s="1"/>
      <c r="V178" s="1"/>
      <c r="W178" s="1"/>
      <c r="X178" s="1"/>
      <c r="Y178" s="1"/>
      <c r="Z178" s="1"/>
      <c r="AA178" s="242"/>
      <c r="AD178" s="11">
        <v>1</v>
      </c>
    </row>
    <row r="179" spans="2:33" ht="17.25" customHeight="1" thickBot="1">
      <c r="B179" s="248" t="s">
        <v>61</v>
      </c>
      <c r="C179" s="249"/>
      <c r="D179" s="249"/>
      <c r="E179" s="249"/>
      <c r="F179" s="249"/>
      <c r="G179" s="249"/>
      <c r="H179" s="249"/>
      <c r="I179" s="250"/>
      <c r="J179" s="250"/>
      <c r="K179" s="250"/>
      <c r="L179" s="250"/>
      <c r="M179" s="251"/>
      <c r="N179" s="251"/>
      <c r="O179" s="286"/>
      <c r="P179" s="287" t="b">
        <v>0</v>
      </c>
      <c r="Q179" s="286"/>
      <c r="R179" s="251"/>
      <c r="S179" s="251"/>
      <c r="T179" s="251"/>
      <c r="U179" s="251"/>
      <c r="V179" s="251"/>
      <c r="W179" s="251"/>
      <c r="X179" s="252">
        <f>IF(P179,10,4)</f>
        <v>4</v>
      </c>
      <c r="Y179" s="251"/>
      <c r="Z179" s="251"/>
      <c r="AA179" s="253"/>
      <c r="AD179" s="11">
        <v>0</v>
      </c>
    </row>
    <row r="180" spans="2:33" ht="17.25" customHeight="1" thickTop="1" thickBot="1">
      <c r="B180" s="37"/>
      <c r="C180" s="28"/>
      <c r="D180" s="28"/>
      <c r="E180" s="28"/>
      <c r="F180" s="28"/>
      <c r="G180" s="28"/>
      <c r="H180" s="28"/>
      <c r="I180" s="1"/>
      <c r="J180" s="1"/>
      <c r="K180" s="1"/>
      <c r="L180" s="1"/>
      <c r="P180" s="11"/>
      <c r="X180" s="9"/>
    </row>
    <row r="181" spans="2:33" ht="12.75" customHeight="1" thickTop="1">
      <c r="B181" s="256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4"/>
    </row>
    <row r="182" spans="2:33" ht="58.5" customHeight="1">
      <c r="B182" s="257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291" t="b">
        <f>IFERROR(1/32*(X179+X176+X173+X171+X169+X167+X165+X163+X161+X147+X145+X143+X141+X139+X137+X126+X124+X122+X120+X118+X116+X114+X112+X110+X108+X106+X84+W82+W80+W78+W76+U34+U16),FALSE)</f>
        <v>0</v>
      </c>
      <c r="Y182" s="76"/>
      <c r="Z182" s="76"/>
      <c r="AA182" s="258"/>
      <c r="AF182" s="299" t="b">
        <f>X182</f>
        <v>0</v>
      </c>
    </row>
    <row r="183" spans="2:33" ht="19.5" customHeight="1" thickBot="1">
      <c r="B183" s="259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1"/>
      <c r="Y183" s="260"/>
      <c r="Z183" s="260"/>
      <c r="AA183" s="262"/>
    </row>
    <row r="184" spans="2:33" ht="24" customHeight="1" thickTop="1" thickBot="1">
      <c r="B184" s="42" t="s">
        <v>69</v>
      </c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4"/>
    </row>
    <row r="185" spans="2:33" ht="20.100000000000001" customHeight="1" thickTop="1">
      <c r="B185" s="293" t="b">
        <f>IF(AND(X182&gt;8.9999,X182&lt;11),IF(H20,"Congratulations, your current facility has Impact Design and is a highly valuble asset to your practice.  Consider alternative investments in technology upgrades and practice management systems at this time."))</f>
        <v>0</v>
      </c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6"/>
    </row>
    <row r="186" spans="2:33" ht="20.100000000000001" customHeight="1">
      <c r="B186" s="294" t="b">
        <f>IF(AND(X182&gt;8.9999,X182&lt;11),IF(H21,"Congratulations, the design of your new facility is outstanding and the constructed outcome will be a highly valuble asset to your practice."))</f>
        <v>0</v>
      </c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8"/>
    </row>
    <row r="187" spans="2:33" ht="20.100000000000001" customHeight="1">
      <c r="B187" s="295" t="b">
        <f>IF(AND(X182&gt;7.999,X182&lt;9),IF(H20,"Your current facility is a positive to your practice.  Equipment and technology upgrades as well as an aesthetic refurbish can elevate your facility into a highly valuble assest for your practice."))</f>
        <v>0</v>
      </c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8"/>
    </row>
    <row r="188" spans="2:33" ht="20.100000000000001" customHeight="1">
      <c r="B188" s="295" t="b">
        <f>IF(AND(X182&gt;7.999,X182&lt;9),IF(H21,"Your new facility design and constructed outcome will be a positive to your practice.  Additional design efforts may be able to improve your new facility design without adding square footage to the project."))</f>
        <v>0</v>
      </c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8"/>
    </row>
    <row r="189" spans="2:33" ht="20.100000000000001" customHeight="1">
      <c r="B189" s="292" t="b">
        <f>IF(AND(X182&gt;6.999,X182&lt;8),IF(H20,"Your current facility has a neutral impact on the growth and success of your practice.  In the near term, remodeling and refurbishing can elevate your facility back to a net positive.  Consider a new facility as a long term solution"))</f>
        <v>0</v>
      </c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8"/>
    </row>
    <row r="190" spans="2:33" ht="20.100000000000001" customHeight="1">
      <c r="B190" s="292" t="b">
        <f>IF(AND(X182&gt;6.999,X182&lt;8),IF(H21,"As designed, your new facility will have a neutral impact on your practice.  It is questionable if futher design work can greatly improve your new facility design without adding square footage to the project."))</f>
        <v>0</v>
      </c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8"/>
    </row>
    <row r="191" spans="2:33" ht="16.5">
      <c r="B191" s="296" t="b">
        <f>IF(AND(X182&gt;5.9999,X182&lt;7),IF(H20,"Your current facility is a negative factor in the success and  growth of your practice.  Consider upgrading equipment and technology in the short term as you pursue a new facility as a long term solution."))</f>
        <v>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50"/>
    </row>
    <row r="192" spans="2:33" ht="15.75">
      <c r="B192" s="296" t="b">
        <f>IF(AND(X182&gt;5.9999,X182&lt;7),IF(H21,"The design and constructed outcome of your new facility will be a negative factor on your practice.  Additional design efforts will not significantly improve your design without adding square footage to the project."))</f>
        <v>0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50"/>
    </row>
    <row r="193" spans="2:27" ht="15.75">
      <c r="B193" s="297" t="b">
        <f>IF(AND(X182&gt;4.9999,X182&lt;6),IF(H20,"Your current facility is a major impediment to the growth and success of your practice.  Pursue a new facility as soon as practical that increases the number of operatories and is appropriately sized."))</f>
        <v>0</v>
      </c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50"/>
    </row>
    <row r="194" spans="2:27" ht="15.75">
      <c r="B194" s="297" t="b">
        <f>IF(AND(X182&gt;4.9999,X182&lt;6),IF(H21,"Your new facility design and constructed outcome will be a major impediment to the growth and success of your practice.  A major redesign effort with additional square footage added is highly recommended."))</f>
        <v>0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50"/>
    </row>
    <row r="195" spans="2:27" ht="15.75">
      <c r="B195" s="298" t="b">
        <f>IF(AND(X182&gt;2.9999,X182&lt;5),IF(H20,"Your facility is the most significant impediment to the growth and success of your practice.  We highly recommend you pursue a new facility as soon as practical and do not invest further in this facility infrastructure."))</f>
        <v>0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50"/>
    </row>
    <row r="196" spans="2:27" ht="15.75">
      <c r="B196" s="298" t="b">
        <f>IF(AND(X182&gt;2.9999,X182&lt;5),IF(H21,"Your new facility design efforts should be stopped immediately.  With such a low rating, a change of facility location and/or size of  the project is likely the only course of action to a more positive outcome."))</f>
        <v>0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50"/>
    </row>
    <row r="197" spans="2:27" ht="18" thickBot="1">
      <c r="B197" s="288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</row>
    <row r="198" spans="2:27" ht="18.75" thickTop="1">
      <c r="B198" s="59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1"/>
    </row>
    <row r="199" spans="2:27">
      <c r="B199" s="62"/>
      <c r="AA199" s="63"/>
    </row>
    <row r="200" spans="2:27">
      <c r="B200" s="62"/>
      <c r="AA200" s="63"/>
    </row>
    <row r="201" spans="2:27">
      <c r="B201" s="62"/>
      <c r="AA201" s="63"/>
    </row>
    <row r="202" spans="2:27">
      <c r="B202" s="62"/>
      <c r="AA202" s="63"/>
    </row>
    <row r="203" spans="2:27">
      <c r="B203" s="62"/>
      <c r="AA203" s="63"/>
    </row>
    <row r="204" spans="2:27" ht="15.75" thickBot="1">
      <c r="B204" s="64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6"/>
    </row>
    <row r="205" spans="2:27" ht="15.75" thickTop="1"/>
  </sheetData>
  <sheetProtection algorithmName="SHA-512" hashValue="ypksppTzu/VFt/IgeyToVroaB2W0xJKYGHs1EiCmpxBhjB6SSvpncAm/lQ3C7QpGtwmSXWnmWSr1xm3rwR/fLw==" saltValue="Fjqr4v95H65KIylJZJt3Uw==" spinCount="100000" sheet="1" objects="1" scenarios="1" selectLockedCells="1"/>
  <mergeCells count="14">
    <mergeCell ref="X61:Y64"/>
    <mergeCell ref="U16:Z25"/>
    <mergeCell ref="U34:Z42"/>
    <mergeCell ref="B92:H94"/>
    <mergeCell ref="P2:P3"/>
    <mergeCell ref="B72:H74"/>
    <mergeCell ref="W82:X82"/>
    <mergeCell ref="W76:X76"/>
    <mergeCell ref="W78:X78"/>
    <mergeCell ref="W80:X80"/>
    <mergeCell ref="D14:G14"/>
    <mergeCell ref="D15:G15"/>
    <mergeCell ref="D16:G16"/>
    <mergeCell ref="D17:G17"/>
  </mergeCells>
  <conditionalFormatting sqref="P76">
    <cfRule type="containsText" dxfId="126" priority="172" operator="containsText" text="TRUE">
      <formula>NOT(ISERROR(SEARCH("TRUE",P76)))</formula>
    </cfRule>
  </conditionalFormatting>
  <conditionalFormatting sqref="P78">
    <cfRule type="containsText" dxfId="125" priority="171" operator="containsText" text="TRUE">
      <formula>NOT(ISERROR(SEARCH("TRUE",P78)))</formula>
    </cfRule>
  </conditionalFormatting>
  <conditionalFormatting sqref="P80">
    <cfRule type="containsText" dxfId="124" priority="170" operator="containsText" text="TRUE">
      <formula>NOT(ISERROR(SEARCH("TRUE",P80)))</formula>
    </cfRule>
  </conditionalFormatting>
  <conditionalFormatting sqref="W76:X76">
    <cfRule type="cellIs" dxfId="123" priority="167" operator="greaterThan">
      <formula>5</formula>
    </cfRule>
    <cfRule type="cellIs" dxfId="122" priority="168" operator="greaterThan">
      <formula>5</formula>
    </cfRule>
  </conditionalFormatting>
  <conditionalFormatting sqref="W78:X78">
    <cfRule type="cellIs" dxfId="121" priority="159" operator="greaterThan">
      <formula>4</formula>
    </cfRule>
    <cfRule type="cellIs" dxfId="120" priority="160" operator="greaterThan">
      <formula>4</formula>
    </cfRule>
    <cfRule type="cellIs" dxfId="119" priority="161" operator="greaterThan">
      <formula>4</formula>
    </cfRule>
    <cfRule type="cellIs" dxfId="118" priority="162" operator="lessThan">
      <formula>4.1</formula>
    </cfRule>
    <cfRule type="cellIs" dxfId="117" priority="163" operator="greaterThan">
      <formula>4</formula>
    </cfRule>
    <cfRule type="cellIs" dxfId="116" priority="164" operator="greaterThan">
      <formula>4</formula>
    </cfRule>
    <cfRule type="cellIs" dxfId="115" priority="165" operator="greaterThan">
      <formula>4</formula>
    </cfRule>
    <cfRule type="cellIs" dxfId="114" priority="166" operator="greaterThan">
      <formula>3.5</formula>
    </cfRule>
  </conditionalFormatting>
  <conditionalFormatting sqref="W80:X80">
    <cfRule type="cellIs" dxfId="113" priority="148" operator="greaterThan">
      <formula>5</formula>
    </cfRule>
    <cfRule type="cellIs" dxfId="112" priority="156" operator="lessThan">
      <formula>5.1</formula>
    </cfRule>
    <cfRule type="cellIs" dxfId="111" priority="157" operator="lessThan">
      <formula>5.1</formula>
    </cfRule>
    <cfRule type="cellIs" dxfId="110" priority="158" operator="greaterThan">
      <formula>5</formula>
    </cfRule>
  </conditionalFormatting>
  <conditionalFormatting sqref="U34:Z42">
    <cfRule type="cellIs" dxfId="109" priority="154" operator="greaterThan">
      <formula>0</formula>
    </cfRule>
    <cfRule type="cellIs" dxfId="108" priority="155" operator="greaterThan">
      <formula>0</formula>
    </cfRule>
  </conditionalFormatting>
  <conditionalFormatting sqref="U16:Z25">
    <cfRule type="cellIs" dxfId="107" priority="4" operator="greaterThan">
      <formula>0.1</formula>
    </cfRule>
    <cfRule type="cellIs" dxfId="106" priority="153" operator="greaterThan">
      <formula>0</formula>
    </cfRule>
  </conditionalFormatting>
  <conditionalFormatting sqref="K18 K16">
    <cfRule type="cellIs" dxfId="105" priority="149" operator="greaterThan">
      <formula>0</formula>
    </cfRule>
    <cfRule type="cellIs" dxfId="104" priority="150" operator="greaterThan">
      <formula>0</formula>
    </cfRule>
    <cfRule type="cellIs" dxfId="103" priority="152" operator="greaterThan">
      <formula>0</formula>
    </cfRule>
  </conditionalFormatting>
  <conditionalFormatting sqref="L34">
    <cfRule type="cellIs" dxfId="102" priority="95" operator="greaterThan">
      <formula>0</formula>
    </cfRule>
    <cfRule type="cellIs" dxfId="101" priority="151" operator="greaterThan">
      <formula>0</formula>
    </cfRule>
  </conditionalFormatting>
  <conditionalFormatting sqref="P82">
    <cfRule type="containsText" dxfId="100" priority="147" operator="containsText" text="TRUE">
      <formula>NOT(ISERROR(SEARCH("TRUE",P82)))</formula>
    </cfRule>
  </conditionalFormatting>
  <conditionalFormatting sqref="W82:X82">
    <cfRule type="cellIs" dxfId="99" priority="143" operator="greaterThan">
      <formula>5</formula>
    </cfRule>
    <cfRule type="cellIs" dxfId="98" priority="144" operator="lessThan">
      <formula>5.1</formula>
    </cfRule>
    <cfRule type="cellIs" dxfId="97" priority="145" operator="lessThan">
      <formula>5.1</formula>
    </cfRule>
    <cfRule type="cellIs" dxfId="96" priority="146" operator="greaterThan">
      <formula>5</formula>
    </cfRule>
  </conditionalFormatting>
  <conditionalFormatting sqref="P84:P91">
    <cfRule type="containsText" dxfId="95" priority="136" operator="containsText" text="TRUE">
      <formula>NOT(ISERROR(SEARCH("TRUE",P84)))</formula>
    </cfRule>
  </conditionalFormatting>
  <conditionalFormatting sqref="X84:X91">
    <cfRule type="cellIs" dxfId="94" priority="135" operator="greaterThan">
      <formula>5</formula>
    </cfRule>
  </conditionalFormatting>
  <conditionalFormatting sqref="K57">
    <cfRule type="cellIs" dxfId="93" priority="132" operator="greaterThan">
      <formula>0</formula>
    </cfRule>
    <cfRule type="cellIs" dxfId="92" priority="133" operator="greaterThan">
      <formula>0</formula>
    </cfRule>
    <cfRule type="cellIs" dxfId="91" priority="134" operator="greaterThan">
      <formula>0</formula>
    </cfRule>
  </conditionalFormatting>
  <conditionalFormatting sqref="X106">
    <cfRule type="cellIs" dxfId="90" priority="129" operator="greaterThan">
      <formula>1</formula>
    </cfRule>
    <cfRule type="cellIs" dxfId="89" priority="130" operator="greaterThan">
      <formula>1</formula>
    </cfRule>
  </conditionalFormatting>
  <conditionalFormatting sqref="X108">
    <cfRule type="cellIs" dxfId="88" priority="127" operator="greaterThan">
      <formula>1</formula>
    </cfRule>
    <cfRule type="cellIs" dxfId="87" priority="128" operator="greaterThan">
      <formula>1</formula>
    </cfRule>
  </conditionalFormatting>
  <conditionalFormatting sqref="P110:P111">
    <cfRule type="containsText" dxfId="86" priority="117" operator="containsText" text="TRUE">
      <formula>NOT(ISERROR(SEARCH("TRUE",P110)))</formula>
    </cfRule>
  </conditionalFormatting>
  <conditionalFormatting sqref="X111">
    <cfRule type="cellIs" dxfId="85" priority="116" operator="greaterThan">
      <formula>5</formula>
    </cfRule>
  </conditionalFormatting>
  <conditionalFormatting sqref="P112">
    <cfRule type="containsText" dxfId="84" priority="115" operator="containsText" text="TRUE">
      <formula>NOT(ISERROR(SEARCH("TRUE",P112)))</formula>
    </cfRule>
  </conditionalFormatting>
  <conditionalFormatting sqref="X112">
    <cfRule type="cellIs" dxfId="83" priority="114" operator="greaterThan">
      <formula>5</formula>
    </cfRule>
  </conditionalFormatting>
  <conditionalFormatting sqref="X110:Y110">
    <cfRule type="cellIs" dxfId="82" priority="111" operator="greaterThan">
      <formula>5</formula>
    </cfRule>
    <cfRule type="cellIs" dxfId="81" priority="112" operator="greaterThan">
      <formula>5</formula>
    </cfRule>
  </conditionalFormatting>
  <conditionalFormatting sqref="X126:X127">
    <cfRule type="cellIs" dxfId="80" priority="96" operator="greaterThan">
      <formula>5</formula>
    </cfRule>
    <cfRule type="cellIs" dxfId="79" priority="97" operator="greaterThan">
      <formula>5</formula>
    </cfRule>
  </conditionalFormatting>
  <conditionalFormatting sqref="P114">
    <cfRule type="containsText" dxfId="78" priority="110" operator="containsText" text="TRUE">
      <formula>NOT(ISERROR(SEARCH("TRUE",P114)))</formula>
    </cfRule>
  </conditionalFormatting>
  <conditionalFormatting sqref="X114">
    <cfRule type="cellIs" dxfId="77" priority="109" operator="greaterThan">
      <formula>5</formula>
    </cfRule>
  </conditionalFormatting>
  <conditionalFormatting sqref="P116">
    <cfRule type="containsText" dxfId="76" priority="108" operator="containsText" text="TRUE">
      <formula>NOT(ISERROR(SEARCH("TRUE",P116)))</formula>
    </cfRule>
  </conditionalFormatting>
  <conditionalFormatting sqref="X116">
    <cfRule type="cellIs" dxfId="75" priority="107" operator="greaterThan">
      <formula>5</formula>
    </cfRule>
  </conditionalFormatting>
  <conditionalFormatting sqref="P118">
    <cfRule type="containsText" dxfId="74" priority="106" operator="containsText" text="TRUE">
      <formula>NOT(ISERROR(SEARCH("TRUE",P118)))</formula>
    </cfRule>
  </conditionalFormatting>
  <conditionalFormatting sqref="X118">
    <cfRule type="cellIs" dxfId="73" priority="104" operator="greaterThan">
      <formula>5</formula>
    </cfRule>
    <cfRule type="cellIs" dxfId="72" priority="105" operator="greaterThan">
      <formula>5</formula>
    </cfRule>
  </conditionalFormatting>
  <conditionalFormatting sqref="P120">
    <cfRule type="containsText" dxfId="71" priority="103" operator="containsText" text="TRUE">
      <formula>NOT(ISERROR(SEARCH("TRUE",P120)))</formula>
    </cfRule>
  </conditionalFormatting>
  <conditionalFormatting sqref="X120">
    <cfRule type="cellIs" dxfId="70" priority="101" operator="greaterThan">
      <formula>5</formula>
    </cfRule>
    <cfRule type="cellIs" dxfId="69" priority="102" operator="greaterThan">
      <formula>5</formula>
    </cfRule>
  </conditionalFormatting>
  <conditionalFormatting sqref="P122:P123">
    <cfRule type="containsText" dxfId="68" priority="100" operator="containsText" text="TRUE">
      <formula>NOT(ISERROR(SEARCH("TRUE",P122)))</formula>
    </cfRule>
  </conditionalFormatting>
  <conditionalFormatting sqref="X122:X123">
    <cfRule type="cellIs" dxfId="67" priority="99" operator="greaterThan">
      <formula>5</formula>
    </cfRule>
  </conditionalFormatting>
  <conditionalFormatting sqref="P126:P127">
    <cfRule type="containsText" dxfId="66" priority="98" operator="containsText" text="TRUE">
      <formula>NOT(ISERROR(SEARCH("TRUE",P126)))</formula>
    </cfRule>
  </conditionalFormatting>
  <conditionalFormatting sqref="P137:P138">
    <cfRule type="containsText" dxfId="65" priority="92" operator="containsText" text="TRUE">
      <formula>NOT(ISERROR(SEARCH("TRUE",P137)))</formula>
    </cfRule>
  </conditionalFormatting>
  <conditionalFormatting sqref="X137:X138">
    <cfRule type="cellIs" dxfId="64" priority="90" operator="greaterThan">
      <formula>5</formula>
    </cfRule>
    <cfRule type="cellIs" dxfId="63" priority="91" operator="greaterThan">
      <formula>5</formula>
    </cfRule>
  </conditionalFormatting>
  <conditionalFormatting sqref="P139">
    <cfRule type="containsText" dxfId="62" priority="89" operator="containsText" text="TRUE">
      <formula>NOT(ISERROR(SEARCH("TRUE",P139)))</formula>
    </cfRule>
  </conditionalFormatting>
  <conditionalFormatting sqref="X139">
    <cfRule type="cellIs" dxfId="61" priority="87" operator="greaterThan">
      <formula>5</formula>
    </cfRule>
    <cfRule type="cellIs" dxfId="60" priority="88" operator="greaterThan">
      <formula>5</formula>
    </cfRule>
  </conditionalFormatting>
  <conditionalFormatting sqref="P141">
    <cfRule type="containsText" dxfId="59" priority="86" operator="containsText" text="TRUE">
      <formula>NOT(ISERROR(SEARCH("TRUE",P141)))</formula>
    </cfRule>
  </conditionalFormatting>
  <conditionalFormatting sqref="X141">
    <cfRule type="cellIs" dxfId="58" priority="85" operator="greaterThan">
      <formula>5</formula>
    </cfRule>
  </conditionalFormatting>
  <conditionalFormatting sqref="P143">
    <cfRule type="containsText" dxfId="57" priority="81" operator="containsText" text="TRUE">
      <formula>NOT(ISERROR(SEARCH("TRUE",P143)))</formula>
    </cfRule>
  </conditionalFormatting>
  <conditionalFormatting sqref="X143">
    <cfRule type="cellIs" dxfId="56" priority="80" operator="greaterThan">
      <formula>5</formula>
    </cfRule>
  </conditionalFormatting>
  <conditionalFormatting sqref="X145">
    <cfRule type="cellIs" dxfId="55" priority="78" operator="greaterThan">
      <formula>5</formula>
    </cfRule>
  </conditionalFormatting>
  <conditionalFormatting sqref="P145">
    <cfRule type="containsText" dxfId="54" priority="79" operator="containsText" text="TRUE">
      <formula>NOT(ISERROR(SEARCH("TRUE",P145)))</formula>
    </cfRule>
  </conditionalFormatting>
  <conditionalFormatting sqref="X147:X148">
    <cfRule type="cellIs" dxfId="53" priority="76" operator="greaterThan">
      <formula>5</formula>
    </cfRule>
  </conditionalFormatting>
  <conditionalFormatting sqref="P147:P148">
    <cfRule type="containsText" dxfId="52" priority="77" operator="containsText" text="TRUE">
      <formula>NOT(ISERROR(SEARCH("TRUE",P147)))</formula>
    </cfRule>
  </conditionalFormatting>
  <conditionalFormatting sqref="P161">
    <cfRule type="containsText" dxfId="51" priority="75" operator="containsText" text="TRUE">
      <formula>NOT(ISERROR(SEARCH("TRUE",P161)))</formula>
    </cfRule>
  </conditionalFormatting>
  <conditionalFormatting sqref="X161:Y161">
    <cfRule type="cellIs" dxfId="50" priority="73" operator="greaterThan">
      <formula>5</formula>
    </cfRule>
    <cfRule type="cellIs" dxfId="49" priority="74" operator="greaterThan">
      <formula>5</formula>
    </cfRule>
  </conditionalFormatting>
  <conditionalFormatting sqref="P177">
    <cfRule type="containsText" dxfId="48" priority="72" operator="containsText" text="TRUE">
      <formula>NOT(ISERROR(SEARCH("TRUE",P177)))</formula>
    </cfRule>
  </conditionalFormatting>
  <conditionalFormatting sqref="X177:Y177">
    <cfRule type="cellIs" dxfId="47" priority="70" operator="greaterThan">
      <formula>5</formula>
    </cfRule>
    <cfRule type="cellIs" dxfId="46" priority="71" operator="greaterThan">
      <formula>5</formula>
    </cfRule>
  </conditionalFormatting>
  <conditionalFormatting sqref="X163">
    <cfRule type="cellIs" dxfId="45" priority="68" operator="greaterThan">
      <formula>5</formula>
    </cfRule>
  </conditionalFormatting>
  <conditionalFormatting sqref="P163">
    <cfRule type="containsText" dxfId="44" priority="69" operator="containsText" text="TRUE">
      <formula>NOT(ISERROR(SEARCH("TRUE",P163)))</formula>
    </cfRule>
  </conditionalFormatting>
  <conditionalFormatting sqref="P124">
    <cfRule type="containsText" dxfId="43" priority="67" operator="containsText" text="TRUE">
      <formula>NOT(ISERROR(SEARCH("TRUE",P124)))</formula>
    </cfRule>
  </conditionalFormatting>
  <conditionalFormatting sqref="X124">
    <cfRule type="cellIs" dxfId="42" priority="65" operator="greaterThan">
      <formula>5</formula>
    </cfRule>
    <cfRule type="cellIs" dxfId="41" priority="66" operator="greaterThan">
      <formula>5</formula>
    </cfRule>
  </conditionalFormatting>
  <conditionalFormatting sqref="AB165">
    <cfRule type="containsText" dxfId="40" priority="64" operator="containsText" text="TRUE">
      <formula>NOT(ISERROR(SEARCH("TRUE",AB165)))</formula>
    </cfRule>
  </conditionalFormatting>
  <conditionalFormatting sqref="AJ165:AK165">
    <cfRule type="cellIs" dxfId="39" priority="62" operator="greaterThan">
      <formula>5</formula>
    </cfRule>
    <cfRule type="cellIs" dxfId="38" priority="63" operator="greaterThan">
      <formula>5</formula>
    </cfRule>
  </conditionalFormatting>
  <conditionalFormatting sqref="X165">
    <cfRule type="cellIs" dxfId="37" priority="60" operator="greaterThan">
      <formula>5</formula>
    </cfRule>
  </conditionalFormatting>
  <conditionalFormatting sqref="P165">
    <cfRule type="containsText" dxfId="36" priority="61" operator="containsText" text="TRUE">
      <formula>NOT(ISERROR(SEARCH("TRUE",P165)))</formula>
    </cfRule>
  </conditionalFormatting>
  <conditionalFormatting sqref="AB167">
    <cfRule type="containsText" dxfId="35" priority="59" operator="containsText" text="TRUE">
      <formula>NOT(ISERROR(SEARCH("TRUE",AB167)))</formula>
    </cfRule>
  </conditionalFormatting>
  <conditionalFormatting sqref="AJ167:AK167">
    <cfRule type="cellIs" dxfId="34" priority="57" operator="greaterThan">
      <formula>5</formula>
    </cfRule>
    <cfRule type="cellIs" dxfId="33" priority="58" operator="greaterThan">
      <formula>5</formula>
    </cfRule>
  </conditionalFormatting>
  <conditionalFormatting sqref="X167">
    <cfRule type="cellIs" dxfId="32" priority="55" operator="greaterThan">
      <formula>5</formula>
    </cfRule>
  </conditionalFormatting>
  <conditionalFormatting sqref="P167">
    <cfRule type="containsText" dxfId="31" priority="56" operator="containsText" text="TRUE">
      <formula>NOT(ISERROR(SEARCH("TRUE",P167)))</formula>
    </cfRule>
  </conditionalFormatting>
  <conditionalFormatting sqref="AB169">
    <cfRule type="containsText" dxfId="30" priority="54" operator="containsText" text="TRUE">
      <formula>NOT(ISERROR(SEARCH("TRUE",AB169)))</formula>
    </cfRule>
  </conditionalFormatting>
  <conditionalFormatting sqref="AJ169:AK169">
    <cfRule type="cellIs" dxfId="29" priority="52" operator="greaterThan">
      <formula>5</formula>
    </cfRule>
    <cfRule type="cellIs" dxfId="28" priority="53" operator="greaterThan">
      <formula>5</formula>
    </cfRule>
  </conditionalFormatting>
  <conditionalFormatting sqref="X169">
    <cfRule type="cellIs" dxfId="27" priority="50" operator="greaterThan">
      <formula>5</formula>
    </cfRule>
  </conditionalFormatting>
  <conditionalFormatting sqref="P169">
    <cfRule type="containsText" dxfId="26" priority="51" operator="containsText" text="TRUE">
      <formula>NOT(ISERROR(SEARCH("TRUE",P169)))</formula>
    </cfRule>
  </conditionalFormatting>
  <conditionalFormatting sqref="AB171">
    <cfRule type="containsText" dxfId="25" priority="49" operator="containsText" text="TRUE">
      <formula>NOT(ISERROR(SEARCH("TRUE",AB171)))</formula>
    </cfRule>
  </conditionalFormatting>
  <conditionalFormatting sqref="AJ171:AK171">
    <cfRule type="cellIs" dxfId="24" priority="47" operator="greaterThan">
      <formula>5</formula>
    </cfRule>
    <cfRule type="cellIs" dxfId="23" priority="48" operator="greaterThan">
      <formula>5</formula>
    </cfRule>
  </conditionalFormatting>
  <conditionalFormatting sqref="X171">
    <cfRule type="cellIs" dxfId="22" priority="45" operator="greaterThan">
      <formula>5</formula>
    </cfRule>
  </conditionalFormatting>
  <conditionalFormatting sqref="P171">
    <cfRule type="containsText" dxfId="21" priority="46" operator="containsText" text="TRUE">
      <formula>NOT(ISERROR(SEARCH("TRUE",P171)))</formula>
    </cfRule>
  </conditionalFormatting>
  <conditionalFormatting sqref="X175:Y175">
    <cfRule type="cellIs" dxfId="20" priority="40" operator="greaterThan">
      <formula>5</formula>
    </cfRule>
    <cfRule type="cellIs" dxfId="19" priority="41" operator="greaterThan">
      <formula>5</formula>
    </cfRule>
  </conditionalFormatting>
  <conditionalFormatting sqref="X173">
    <cfRule type="cellIs" dxfId="18" priority="43" operator="greaterThan">
      <formula>5</formula>
    </cfRule>
  </conditionalFormatting>
  <conditionalFormatting sqref="P173">
    <cfRule type="containsText" dxfId="17" priority="44" operator="containsText" text="TRUE">
      <formula>NOT(ISERROR(SEARCH("TRUE",P173)))</formula>
    </cfRule>
  </conditionalFormatting>
  <conditionalFormatting sqref="P175">
    <cfRule type="containsText" dxfId="16" priority="42" operator="containsText" text="TRUE">
      <formula>NOT(ISERROR(SEARCH("TRUE",P175)))</formula>
    </cfRule>
  </conditionalFormatting>
  <conditionalFormatting sqref="X179:X180">
    <cfRule type="cellIs" dxfId="15" priority="38" operator="greaterThan">
      <formula>5</formula>
    </cfRule>
  </conditionalFormatting>
  <conditionalFormatting sqref="P179:P180">
    <cfRule type="containsText" dxfId="14" priority="39" operator="containsText" text="TRUE">
      <formula>NOT(ISERROR(SEARCH("TRUE",P179)))</formula>
    </cfRule>
  </conditionalFormatting>
  <conditionalFormatting sqref="X176">
    <cfRule type="cellIs" dxfId="13" priority="29" operator="greaterThan">
      <formula>0</formula>
    </cfRule>
    <cfRule type="cellIs" dxfId="12" priority="30" operator="greaterThan">
      <formula>0</formula>
    </cfRule>
    <cfRule type="cellIs" dxfId="11" priority="31" operator="greaterThan">
      <formula>1</formula>
    </cfRule>
    <cfRule type="cellIs" dxfId="10" priority="32" operator="greaterThan">
      <formula>1</formula>
    </cfRule>
  </conditionalFormatting>
  <conditionalFormatting sqref="X182:X183">
    <cfRule type="cellIs" dxfId="9" priority="26" operator="greaterThan">
      <formula>1</formula>
    </cfRule>
  </conditionalFormatting>
  <conditionalFormatting sqref="H20">
    <cfRule type="containsText" dxfId="8" priority="22" operator="containsText" text="TRUE">
      <formula>NOT(ISERROR(SEARCH("TRUE",H20)))</formula>
    </cfRule>
  </conditionalFormatting>
  <conditionalFormatting sqref="H21">
    <cfRule type="containsText" dxfId="7" priority="21" operator="containsText" text="TRUE">
      <formula>NOT(ISERROR(SEARCH("TRUE",H21)))</formula>
    </cfRule>
  </conditionalFormatting>
  <conditionalFormatting sqref="B197">
    <cfRule type="containsText" dxfId="6" priority="15" operator="containsText" text="FALSE">
      <formula>NOT(ISERROR(SEARCH("FALSE",B197)))</formula>
    </cfRule>
    <cfRule type="containsText" dxfId="5" priority="17" operator="containsText" text="FALSE">
      <formula>NOT(ISERROR(SEARCH("FALSE",B197)))</formula>
    </cfRule>
  </conditionalFormatting>
  <conditionalFormatting sqref="B197">
    <cfRule type="containsText" dxfId="4" priority="12" operator="containsText" text="FALSE">
      <formula>NOT(ISERROR(SEARCH("FALSE",B197)))</formula>
    </cfRule>
  </conditionalFormatting>
  <conditionalFormatting sqref="B197">
    <cfRule type="containsText" dxfId="3" priority="9" operator="containsText" text="FALSE">
      <formula>NOT(ISERROR(SEARCH("FALSE",B197)))</formula>
    </cfRule>
  </conditionalFormatting>
  <conditionalFormatting sqref="X182">
    <cfRule type="containsText" dxfId="2" priority="1" operator="containsText" text="FALSE">
      <formula>NOT(ISERROR(SEARCH("FALSE",X182)))</formula>
    </cfRule>
    <cfRule type="cellIs" dxfId="1" priority="3" operator="greaterThan">
      <formula>2</formula>
    </cfRule>
  </conditionalFormatting>
  <conditionalFormatting sqref="B185:B196">
    <cfRule type="containsText" dxfId="0" priority="2" operator="containsText" text="FALSE">
      <formula>NOT(ISERROR(SEARCH("FALSE",B185)))</formula>
    </cfRule>
  </conditionalFormatting>
  <dataValidations count="4">
    <dataValidation type="list" allowBlank="1" showInputMessage="1" showErrorMessage="1" sqref="N106" xr:uid="{6BC77BC3-A7CA-413D-9931-EFF6A9BB9186}">
      <formula1>$AF$107:$AF$112</formula1>
    </dataValidation>
    <dataValidation type="list" allowBlank="1" showInputMessage="1" showErrorMessage="1" sqref="N108" xr:uid="{EBDA75CE-E8DC-441C-8AC2-2D71F862CE4B}">
      <formula1>$AE$107:$AE$114</formula1>
    </dataValidation>
    <dataValidation type="list" allowBlank="1" showInputMessage="1" showErrorMessage="1" sqref="N177" xr:uid="{B106C01F-E69E-426D-BC01-B60CB04A1A5E}">
      <formula1>$AD$174:$AD$178</formula1>
    </dataValidation>
    <dataValidation type="list" allowBlank="1" showInputMessage="1" showErrorMessage="1" sqref="N176" xr:uid="{DE89C86C-B8F2-4C4B-AF01-172FC55451C5}">
      <formula1>$AD$174:$AD$179</formula1>
    </dataValidation>
  </dataValidations>
  <pageMargins left="0.7" right="0.7" top="0.75" bottom="0.75" header="0.3" footer="0.3"/>
  <pageSetup scale="41" orientation="portrait" r:id="rId1"/>
  <ignoredErrors>
    <ignoredError sqref="U16 U34 L34 B187:B191 B185:B186 B192 B195:B19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4" name="Check Box 7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75</xdr:row>
                    <xdr:rowOff>47625</xdr:rowOff>
                  </from>
                  <to>
                    <xdr:col>14</xdr:col>
                    <xdr:colOff>9525</xdr:colOff>
                    <xdr:row>75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5" name="Check Box 13">
              <controlPr defaultSize="0" autoFill="0" autoLine="0" autoPict="0">
                <anchor moveWithCells="1">
                  <from>
                    <xdr:col>13</xdr:col>
                    <xdr:colOff>114300</xdr:colOff>
                    <xdr:row>72</xdr:row>
                    <xdr:rowOff>0</xdr:rowOff>
                  </from>
                  <to>
                    <xdr:col>14</xdr:col>
                    <xdr:colOff>0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Check Box 16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79</xdr:row>
                    <xdr:rowOff>28575</xdr:rowOff>
                  </from>
                  <to>
                    <xdr:col>13</xdr:col>
                    <xdr:colOff>333375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7" name="Check Box 20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81</xdr:row>
                    <xdr:rowOff>28575</xdr:rowOff>
                  </from>
                  <to>
                    <xdr:col>13</xdr:col>
                    <xdr:colOff>276225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8" name="Check Box 25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83</xdr:row>
                    <xdr:rowOff>9525</xdr:rowOff>
                  </from>
                  <to>
                    <xdr:col>14</xdr:col>
                    <xdr:colOff>19050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9" name="Check Box 70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77</xdr:row>
                    <xdr:rowOff>28575</xdr:rowOff>
                  </from>
                  <to>
                    <xdr:col>14</xdr:col>
                    <xdr:colOff>9525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0" name="Check Box 72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108</xdr:row>
                    <xdr:rowOff>190500</xdr:rowOff>
                  </from>
                  <to>
                    <xdr:col>14</xdr:col>
                    <xdr:colOff>19050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11" name="Check Box 75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110</xdr:row>
                    <xdr:rowOff>190500</xdr:rowOff>
                  </from>
                  <to>
                    <xdr:col>14</xdr:col>
                    <xdr:colOff>19050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12" name="Check Box 77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112</xdr:row>
                    <xdr:rowOff>190500</xdr:rowOff>
                  </from>
                  <to>
                    <xdr:col>14</xdr:col>
                    <xdr:colOff>19050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3" name="Check Box 78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114</xdr:row>
                    <xdr:rowOff>190500</xdr:rowOff>
                  </from>
                  <to>
                    <xdr:col>14</xdr:col>
                    <xdr:colOff>19050</xdr:colOff>
                    <xdr:row>115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14" name="Check Box 80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116</xdr:row>
                    <xdr:rowOff>190500</xdr:rowOff>
                  </from>
                  <to>
                    <xdr:col>14</xdr:col>
                    <xdr:colOff>19050</xdr:colOff>
                    <xdr:row>117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15" name="Check Box 81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118</xdr:row>
                    <xdr:rowOff>190500</xdr:rowOff>
                  </from>
                  <to>
                    <xdr:col>14</xdr:col>
                    <xdr:colOff>19050</xdr:colOff>
                    <xdr:row>119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16" name="Check Box 82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120</xdr:row>
                    <xdr:rowOff>190500</xdr:rowOff>
                  </from>
                  <to>
                    <xdr:col>14</xdr:col>
                    <xdr:colOff>19050</xdr:colOff>
                    <xdr:row>121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17" name="Check Box 83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124</xdr:row>
                    <xdr:rowOff>190500</xdr:rowOff>
                  </from>
                  <to>
                    <xdr:col>14</xdr:col>
                    <xdr:colOff>19050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18" name="Check Box 85">
              <controlPr locked="0" defaultSize="0" autoFill="0" autoLine="0" autoPict="0">
                <anchor moveWithCells="1">
                  <from>
                    <xdr:col>13</xdr:col>
                    <xdr:colOff>104775</xdr:colOff>
                    <xdr:row>135</xdr:row>
                    <xdr:rowOff>200025</xdr:rowOff>
                  </from>
                  <to>
                    <xdr:col>14</xdr:col>
                    <xdr:colOff>28575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19" name="Check Box 86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138</xdr:row>
                    <xdr:rowOff>0</xdr:rowOff>
                  </from>
                  <to>
                    <xdr:col>14</xdr:col>
                    <xdr:colOff>19050</xdr:colOff>
                    <xdr:row>139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0" name="Check Box 87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139</xdr:row>
                    <xdr:rowOff>190500</xdr:rowOff>
                  </from>
                  <to>
                    <xdr:col>14</xdr:col>
                    <xdr:colOff>19050</xdr:colOff>
                    <xdr:row>140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21" name="Check Box 90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141</xdr:row>
                    <xdr:rowOff>190500</xdr:rowOff>
                  </from>
                  <to>
                    <xdr:col>14</xdr:col>
                    <xdr:colOff>19050</xdr:colOff>
                    <xdr:row>142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22" name="Check Box 92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143</xdr:row>
                    <xdr:rowOff>190500</xdr:rowOff>
                  </from>
                  <to>
                    <xdr:col>14</xdr:col>
                    <xdr:colOff>19050</xdr:colOff>
                    <xdr:row>144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23" name="Check Box 102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145</xdr:row>
                    <xdr:rowOff>190500</xdr:rowOff>
                  </from>
                  <to>
                    <xdr:col>14</xdr:col>
                    <xdr:colOff>19050</xdr:colOff>
                    <xdr:row>146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4" name="Check Box 103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159</xdr:row>
                    <xdr:rowOff>190500</xdr:rowOff>
                  </from>
                  <to>
                    <xdr:col>14</xdr:col>
                    <xdr:colOff>19050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25" name="Check Box 105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161</xdr:row>
                    <xdr:rowOff>190500</xdr:rowOff>
                  </from>
                  <to>
                    <xdr:col>14</xdr:col>
                    <xdr:colOff>19050</xdr:colOff>
                    <xdr:row>162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26" name="Check Box 108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122</xdr:row>
                    <xdr:rowOff>190500</xdr:rowOff>
                  </from>
                  <to>
                    <xdr:col>14</xdr:col>
                    <xdr:colOff>19050</xdr:colOff>
                    <xdr:row>123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27" name="Check Box 111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163</xdr:row>
                    <xdr:rowOff>190500</xdr:rowOff>
                  </from>
                  <to>
                    <xdr:col>14</xdr:col>
                    <xdr:colOff>19050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28" name="Check Box 112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165</xdr:row>
                    <xdr:rowOff>190500</xdr:rowOff>
                  </from>
                  <to>
                    <xdr:col>14</xdr:col>
                    <xdr:colOff>19050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29" name="Check Box 113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167</xdr:row>
                    <xdr:rowOff>190500</xdr:rowOff>
                  </from>
                  <to>
                    <xdr:col>14</xdr:col>
                    <xdr:colOff>19050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30" name="Check Box 114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169</xdr:row>
                    <xdr:rowOff>190500</xdr:rowOff>
                  </from>
                  <to>
                    <xdr:col>14</xdr:col>
                    <xdr:colOff>19050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31" name="Check Box 116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171</xdr:row>
                    <xdr:rowOff>190500</xdr:rowOff>
                  </from>
                  <to>
                    <xdr:col>14</xdr:col>
                    <xdr:colOff>19050</xdr:colOff>
                    <xdr:row>172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32" name="Check Box 121">
              <controlPr locked="0" defaultSize="0" autoFill="0" autoLine="0" autoPict="0">
                <anchor moveWithCells="1">
                  <from>
                    <xdr:col>13</xdr:col>
                    <xdr:colOff>95250</xdr:colOff>
                    <xdr:row>177</xdr:row>
                    <xdr:rowOff>190500</xdr:rowOff>
                  </from>
                  <to>
                    <xdr:col>14</xdr:col>
                    <xdr:colOff>19050</xdr:colOff>
                    <xdr:row>178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33" name="Check Box 138">
              <controlPr defaultSize="0" autoFill="0" autoLine="0" autoPict="0">
                <anchor moveWithCells="1">
                  <from>
                    <xdr:col>13</xdr:col>
                    <xdr:colOff>104775</xdr:colOff>
                    <xdr:row>103</xdr:row>
                    <xdr:rowOff>0</xdr:rowOff>
                  </from>
                  <to>
                    <xdr:col>13</xdr:col>
                    <xdr:colOff>381000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34" name="Check Box 144">
              <controlPr locked="0" defaultSize="0" autoFill="0" autoLine="0" autoPict="0">
                <anchor moveWithCells="1">
                  <from>
                    <xdr:col>6</xdr:col>
                    <xdr:colOff>228600</xdr:colOff>
                    <xdr:row>19</xdr:row>
                    <xdr:rowOff>28575</xdr:rowOff>
                  </from>
                  <to>
                    <xdr:col>6</xdr:col>
                    <xdr:colOff>533400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35" name="Check Box 145">
              <controlPr locked="0" defaultSize="0" autoFill="0" autoLine="0" autoPict="0">
                <anchor moveWithCells="1">
                  <from>
                    <xdr:col>6</xdr:col>
                    <xdr:colOff>228600</xdr:colOff>
                    <xdr:row>20</xdr:row>
                    <xdr:rowOff>28575</xdr:rowOff>
                  </from>
                  <to>
                    <xdr:col>6</xdr:col>
                    <xdr:colOff>533400</xdr:colOff>
                    <xdr:row>21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Carter</dc:creator>
  <cp:lastModifiedBy>Jeffrey Carter</cp:lastModifiedBy>
  <dcterms:created xsi:type="dcterms:W3CDTF">2021-12-31T18:18:25Z</dcterms:created>
  <dcterms:modified xsi:type="dcterms:W3CDTF">2022-07-25T19:38:40Z</dcterms:modified>
</cp:coreProperties>
</file>